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u09499\Desktop\Website Documents\"/>
    </mc:Choice>
  </mc:AlternateContent>
  <xr:revisionPtr revIDLastSave="0" documentId="8_{AC8E948A-C24D-431B-9D2B-7D72F97B66BC}" xr6:coauthVersionLast="47" xr6:coauthVersionMax="47" xr10:uidLastSave="{00000000-0000-0000-0000-000000000000}"/>
  <bookViews>
    <workbookView xWindow="-120" yWindow="-120" windowWidth="29040" windowHeight="15840" xr2:uid="{F9A14BB9-3690-4C1A-AFCB-B07442FCEFE4}"/>
  </bookViews>
  <sheets>
    <sheet name="Intro" sheetId="10" r:id="rId1"/>
    <sheet name="Summary" sheetId="7" r:id="rId2"/>
    <sheet name="Lighting" sheetId="2" r:id="rId3"/>
    <sheet name="HVAC" sheetId="3" r:id="rId4"/>
    <sheet name="Process" sheetId="4" r:id="rId5"/>
    <sheet name="Misc" sheetId="5" r:id="rId6"/>
    <sheet name="Custom" sheetId="6" r:id="rId7"/>
    <sheet name="drop downs" sheetId="8" state="hidden" r:id="rId8"/>
  </sheets>
  <definedNames>
    <definedName name="_xlnm.Print_Area" localSheetId="4">Process!$A$1:$I$217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5" i="5" l="1"/>
  <c r="G59" i="5"/>
  <c r="G60" i="5"/>
  <c r="G139" i="5"/>
  <c r="G140" i="5"/>
  <c r="G141" i="5"/>
  <c r="G142" i="5"/>
  <c r="G49" i="5" l="1"/>
  <c r="G50" i="5"/>
  <c r="H168" i="4" l="1"/>
  <c r="H160" i="4"/>
  <c r="H161" i="4"/>
  <c r="H162" i="4"/>
  <c r="H163" i="4"/>
  <c r="H164" i="4"/>
  <c r="H165" i="4"/>
  <c r="H166" i="4"/>
  <c r="H167" i="4"/>
  <c r="H47" i="4"/>
  <c r="H48" i="4"/>
  <c r="H49" i="4"/>
  <c r="G44" i="3"/>
  <c r="G45" i="3"/>
  <c r="G62" i="3"/>
  <c r="G69" i="3"/>
  <c r="G70" i="3"/>
  <c r="G64" i="3"/>
  <c r="G63" i="3"/>
  <c r="D98" i="2"/>
  <c r="D99" i="2"/>
  <c r="I75" i="2"/>
  <c r="G146" i="3"/>
  <c r="G145" i="3"/>
  <c r="G38" i="2"/>
  <c r="I20" i="2"/>
  <c r="H98" i="4"/>
  <c r="H99" i="4"/>
  <c r="G40" i="3"/>
  <c r="G41" i="3"/>
  <c r="G42" i="3"/>
  <c r="G43" i="3"/>
  <c r="G46" i="3"/>
  <c r="G47" i="3"/>
  <c r="G48" i="3"/>
  <c r="G49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H5" i="2" l="1"/>
  <c r="I5" i="2" s="1"/>
  <c r="D10" i="4"/>
  <c r="G125" i="5" l="1"/>
  <c r="G126" i="5"/>
  <c r="G127" i="5"/>
  <c r="G128" i="5"/>
  <c r="G129" i="5"/>
  <c r="G130" i="5"/>
  <c r="G131" i="5"/>
  <c r="G132" i="5"/>
  <c r="G133" i="5"/>
  <c r="G134" i="5"/>
  <c r="G135" i="5"/>
  <c r="G136" i="5"/>
  <c r="G47" i="5"/>
  <c r="G48" i="5"/>
  <c r="H159" i="4"/>
  <c r="G27" i="3"/>
  <c r="G26" i="3"/>
  <c r="G25" i="3"/>
  <c r="G24" i="3"/>
  <c r="G118" i="5" l="1"/>
  <c r="G119" i="5"/>
  <c r="G120" i="5"/>
  <c r="G121" i="5"/>
  <c r="G122" i="5"/>
  <c r="G123" i="5"/>
  <c r="G124" i="5"/>
  <c r="H13" i="4" l="1"/>
  <c r="H35" i="4"/>
  <c r="H36" i="4"/>
  <c r="H37" i="4"/>
  <c r="H38" i="4"/>
  <c r="H39" i="4"/>
  <c r="H40" i="4"/>
  <c r="H41" i="4"/>
  <c r="H42" i="4"/>
  <c r="H43" i="4"/>
  <c r="H44" i="4"/>
  <c r="H45" i="4"/>
  <c r="H46" i="4"/>
  <c r="H18" i="4"/>
  <c r="H19" i="4"/>
  <c r="H20" i="4"/>
  <c r="H21" i="4"/>
  <c r="H22" i="4"/>
  <c r="H23" i="4"/>
  <c r="H24" i="4"/>
  <c r="H25" i="4"/>
  <c r="H26" i="4"/>
  <c r="H27" i="4"/>
  <c r="H28" i="4"/>
  <c r="H29" i="4"/>
  <c r="H30" i="4"/>
  <c r="H31" i="4"/>
  <c r="H32" i="4"/>
  <c r="H33" i="4"/>
  <c r="H34" i="4"/>
  <c r="H17" i="4"/>
  <c r="H50" i="4" s="1"/>
  <c r="G93" i="5" l="1"/>
  <c r="G92" i="5"/>
  <c r="G91" i="5"/>
  <c r="G90" i="5"/>
  <c r="G89" i="5"/>
  <c r="G23" i="3"/>
  <c r="H6" i="4" l="1"/>
  <c r="H5" i="4"/>
  <c r="G111" i="3"/>
  <c r="G110" i="3"/>
  <c r="G29" i="2" l="1"/>
  <c r="G30" i="2"/>
  <c r="G31" i="2"/>
  <c r="G32" i="2"/>
  <c r="G28" i="2"/>
  <c r="G117" i="5"/>
  <c r="G138" i="5"/>
  <c r="G137" i="5"/>
  <c r="F6" i="6"/>
  <c r="E11" i="7" s="1"/>
  <c r="F5" i="6"/>
  <c r="G114" i="5"/>
  <c r="G115" i="5"/>
  <c r="G116" i="5"/>
  <c r="G143" i="5"/>
  <c r="G144" i="5"/>
  <c r="G113" i="5"/>
  <c r="G98" i="5"/>
  <c r="G99" i="5"/>
  <c r="G100" i="5"/>
  <c r="G101" i="5"/>
  <c r="G102" i="5"/>
  <c r="G103" i="5"/>
  <c r="G104" i="5"/>
  <c r="G105" i="5"/>
  <c r="G106" i="5"/>
  <c r="G107" i="5"/>
  <c r="G108" i="5"/>
  <c r="G109" i="5"/>
  <c r="G97" i="5"/>
  <c r="G73" i="5"/>
  <c r="G74" i="5"/>
  <c r="G75" i="5"/>
  <c r="G76" i="5"/>
  <c r="G77" i="5"/>
  <c r="G78" i="5"/>
  <c r="G79" i="5"/>
  <c r="G80" i="5"/>
  <c r="G81" i="5"/>
  <c r="G82" i="5"/>
  <c r="G83" i="5"/>
  <c r="G84" i="5"/>
  <c r="G85" i="5"/>
  <c r="G86" i="5"/>
  <c r="G87" i="5"/>
  <c r="G88" i="5"/>
  <c r="G72" i="5"/>
  <c r="G64" i="5"/>
  <c r="G61" i="5"/>
  <c r="G62" i="5"/>
  <c r="G63" i="5"/>
  <c r="G66" i="5"/>
  <c r="G67" i="5"/>
  <c r="G68" i="5"/>
  <c r="G45" i="5"/>
  <c r="G51" i="5"/>
  <c r="G46" i="5"/>
  <c r="G52" i="5"/>
  <c r="G53" i="5"/>
  <c r="G54" i="5"/>
  <c r="G55" i="5"/>
  <c r="G44" i="5"/>
  <c r="G37" i="5"/>
  <c r="G38" i="5"/>
  <c r="G39" i="5"/>
  <c r="G40" i="5"/>
  <c r="G36" i="5"/>
  <c r="G6" i="5"/>
  <c r="G7" i="5"/>
  <c r="G8" i="5"/>
  <c r="G9" i="5"/>
  <c r="G10" i="5"/>
  <c r="G11" i="5"/>
  <c r="G12" i="5"/>
  <c r="G13" i="5"/>
  <c r="G28" i="5"/>
  <c r="G14" i="5"/>
  <c r="G15" i="5"/>
  <c r="G16" i="5"/>
  <c r="G17" i="5"/>
  <c r="G18" i="5"/>
  <c r="G19" i="5"/>
  <c r="G31" i="5"/>
  <c r="G32" i="5"/>
  <c r="G20" i="5"/>
  <c r="G21" i="5"/>
  <c r="G22" i="5"/>
  <c r="G23" i="5"/>
  <c r="G24" i="5"/>
  <c r="G25" i="5"/>
  <c r="G26" i="5"/>
  <c r="G27" i="5"/>
  <c r="G29" i="5"/>
  <c r="G30" i="5"/>
  <c r="G5" i="5"/>
  <c r="H190" i="4"/>
  <c r="H191" i="4"/>
  <c r="H192" i="4"/>
  <c r="H193" i="4"/>
  <c r="H194" i="4"/>
  <c r="H195" i="4"/>
  <c r="H196" i="4"/>
  <c r="H197" i="4"/>
  <c r="H198" i="4"/>
  <c r="H199" i="4"/>
  <c r="H200" i="4"/>
  <c r="H201" i="4"/>
  <c r="H202" i="4"/>
  <c r="H203" i="4"/>
  <c r="H204" i="4"/>
  <c r="H205" i="4"/>
  <c r="H206" i="4"/>
  <c r="H207" i="4"/>
  <c r="H208" i="4"/>
  <c r="H209" i="4"/>
  <c r="H210" i="4"/>
  <c r="H211" i="4"/>
  <c r="H212" i="4"/>
  <c r="H213" i="4"/>
  <c r="H214" i="4"/>
  <c r="H189" i="4"/>
  <c r="H172" i="4"/>
  <c r="H173" i="4"/>
  <c r="H174" i="4"/>
  <c r="H175" i="4"/>
  <c r="H176" i="4"/>
  <c r="H177" i="4"/>
  <c r="H178" i="4"/>
  <c r="H179" i="4"/>
  <c r="H180" i="4"/>
  <c r="H181" i="4"/>
  <c r="H182" i="4"/>
  <c r="H183" i="4"/>
  <c r="H184" i="4"/>
  <c r="H185" i="4"/>
  <c r="H144" i="4"/>
  <c r="H145" i="4"/>
  <c r="H146" i="4"/>
  <c r="H147" i="4"/>
  <c r="H148" i="4"/>
  <c r="H149" i="4"/>
  <c r="H150" i="4"/>
  <c r="H151" i="4"/>
  <c r="H152" i="4"/>
  <c r="H153" i="4"/>
  <c r="H154" i="4"/>
  <c r="H155" i="4"/>
  <c r="H156" i="4"/>
  <c r="H157" i="4"/>
  <c r="H158" i="4"/>
  <c r="H117" i="4"/>
  <c r="H118" i="4"/>
  <c r="H119" i="4"/>
  <c r="H120" i="4"/>
  <c r="H121" i="4"/>
  <c r="H122" i="4"/>
  <c r="H123" i="4"/>
  <c r="H124" i="4"/>
  <c r="H125" i="4"/>
  <c r="H126" i="4"/>
  <c r="H127" i="4"/>
  <c r="H128" i="4"/>
  <c r="H129" i="4"/>
  <c r="H130" i="4"/>
  <c r="H131" i="4"/>
  <c r="H132" i="4"/>
  <c r="H133" i="4"/>
  <c r="H134" i="4"/>
  <c r="H135" i="4"/>
  <c r="H136" i="4"/>
  <c r="H137" i="4"/>
  <c r="H138" i="4"/>
  <c r="H139" i="4"/>
  <c r="H140" i="4"/>
  <c r="H141" i="4"/>
  <c r="H142" i="4"/>
  <c r="H143" i="4"/>
  <c r="H104" i="4"/>
  <c r="H105" i="4"/>
  <c r="H106" i="4"/>
  <c r="H107" i="4"/>
  <c r="H108" i="4"/>
  <c r="H109" i="4"/>
  <c r="H110" i="4"/>
  <c r="H111" i="4"/>
  <c r="H112" i="4"/>
  <c r="H113" i="4"/>
  <c r="H114" i="4"/>
  <c r="H115" i="4"/>
  <c r="H116" i="4"/>
  <c r="H103" i="4"/>
  <c r="H70" i="4"/>
  <c r="H71" i="4"/>
  <c r="H72" i="4"/>
  <c r="H73" i="4"/>
  <c r="H74" i="4"/>
  <c r="H75" i="4"/>
  <c r="H76" i="4"/>
  <c r="H77" i="4"/>
  <c r="H78" i="4"/>
  <c r="H79" i="4"/>
  <c r="H80" i="4"/>
  <c r="H81" i="4"/>
  <c r="H82" i="4"/>
  <c r="H83" i="4"/>
  <c r="H84" i="4"/>
  <c r="H85" i="4"/>
  <c r="H86" i="4"/>
  <c r="H87" i="4"/>
  <c r="H88" i="4"/>
  <c r="H89" i="4"/>
  <c r="H90" i="4"/>
  <c r="H91" i="4"/>
  <c r="H92" i="4"/>
  <c r="H93" i="4"/>
  <c r="H94" i="4"/>
  <c r="H95" i="4"/>
  <c r="H96" i="4"/>
  <c r="H97" i="4"/>
  <c r="H54" i="4"/>
  <c r="H55" i="4"/>
  <c r="H56" i="4"/>
  <c r="H57" i="4"/>
  <c r="H58" i="4"/>
  <c r="H59" i="4"/>
  <c r="H60" i="4"/>
  <c r="H61" i="4"/>
  <c r="H62" i="4"/>
  <c r="H63" i="4"/>
  <c r="H64" i="4"/>
  <c r="H65" i="4"/>
  <c r="H66" i="4"/>
  <c r="H67" i="4"/>
  <c r="H68" i="4"/>
  <c r="H69" i="4"/>
  <c r="H53" i="4"/>
  <c r="H12" i="4"/>
  <c r="G138" i="3"/>
  <c r="G139" i="3"/>
  <c r="G140" i="3"/>
  <c r="G141" i="3"/>
  <c r="G142" i="3"/>
  <c r="G143" i="3"/>
  <c r="G144" i="3"/>
  <c r="G147" i="3"/>
  <c r="G137" i="3"/>
  <c r="G101" i="3"/>
  <c r="G102" i="3"/>
  <c r="G103" i="3"/>
  <c r="G104" i="3"/>
  <c r="G105" i="3"/>
  <c r="G106" i="3"/>
  <c r="G75" i="3"/>
  <c r="G76" i="3"/>
  <c r="G77" i="3"/>
  <c r="G78" i="3"/>
  <c r="G79" i="3"/>
  <c r="G80" i="3"/>
  <c r="G81" i="3"/>
  <c r="G82" i="3"/>
  <c r="G83" i="3"/>
  <c r="G84" i="3"/>
  <c r="G85" i="3"/>
  <c r="G86" i="3"/>
  <c r="G87" i="3"/>
  <c r="G88" i="3"/>
  <c r="G89" i="3"/>
  <c r="G90" i="3"/>
  <c r="G91" i="3"/>
  <c r="G92" i="3"/>
  <c r="G93" i="3"/>
  <c r="G94" i="3"/>
  <c r="G95" i="3"/>
  <c r="G96" i="3"/>
  <c r="G97" i="3"/>
  <c r="G98" i="3"/>
  <c r="G99" i="3"/>
  <c r="G100" i="3"/>
  <c r="G74" i="3"/>
  <c r="G54" i="3"/>
  <c r="G55" i="3"/>
  <c r="G56" i="3"/>
  <c r="G57" i="3"/>
  <c r="G58" i="3"/>
  <c r="G59" i="3"/>
  <c r="G60" i="3"/>
  <c r="G61" i="3"/>
  <c r="G65" i="3"/>
  <c r="G66" i="3"/>
  <c r="G67" i="3"/>
  <c r="G68" i="3"/>
  <c r="G53" i="3"/>
  <c r="G6" i="3"/>
  <c r="G7" i="3"/>
  <c r="G8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5" i="3"/>
  <c r="I88" i="2"/>
  <c r="I67" i="2"/>
  <c r="I68" i="2"/>
  <c r="I69" i="2"/>
  <c r="I70" i="2"/>
  <c r="I66" i="2"/>
  <c r="I58" i="2"/>
  <c r="I59" i="2"/>
  <c r="I47" i="2"/>
  <c r="I48" i="2"/>
  <c r="I49" i="2"/>
  <c r="I60" i="2"/>
  <c r="I61" i="2"/>
  <c r="I62" i="2"/>
  <c r="I50" i="2"/>
  <c r="I51" i="2"/>
  <c r="I52" i="2"/>
  <c r="I54" i="2"/>
  <c r="I55" i="2"/>
  <c r="I56" i="2"/>
  <c r="I53" i="2"/>
  <c r="I57" i="2"/>
  <c r="I21" i="2"/>
  <c r="I22" i="2"/>
  <c r="I23" i="2"/>
  <c r="I24" i="2"/>
  <c r="I19" i="2"/>
  <c r="D103" i="2"/>
  <c r="G32" i="3"/>
  <c r="G33" i="3"/>
  <c r="G34" i="3"/>
  <c r="G35" i="3"/>
  <c r="G36" i="3"/>
  <c r="G37" i="3"/>
  <c r="G38" i="3"/>
  <c r="G39" i="3"/>
  <c r="G31" i="3"/>
  <c r="D11" i="4"/>
  <c r="H11" i="4" s="1"/>
  <c r="H10" i="4"/>
  <c r="G40" i="2"/>
  <c r="G39" i="2"/>
  <c r="G37" i="2"/>
  <c r="G36" i="2"/>
  <c r="H94" i="2"/>
  <c r="G94" i="2"/>
  <c r="D94" i="2"/>
  <c r="H93" i="2"/>
  <c r="G93" i="2"/>
  <c r="D93" i="2"/>
  <c r="H92" i="2"/>
  <c r="G92" i="2"/>
  <c r="D92" i="2"/>
  <c r="H91" i="2"/>
  <c r="H107" i="2"/>
  <c r="G107" i="2"/>
  <c r="D107" i="2"/>
  <c r="H106" i="2"/>
  <c r="G106" i="2"/>
  <c r="D106" i="2"/>
  <c r="H105" i="2"/>
  <c r="G105" i="2"/>
  <c r="D105" i="2"/>
  <c r="H104" i="2"/>
  <c r="H103" i="2"/>
  <c r="D104" i="2"/>
  <c r="D91" i="2"/>
  <c r="G104" i="2"/>
  <c r="G103" i="2"/>
  <c r="H99" i="2"/>
  <c r="G99" i="2"/>
  <c r="H98" i="2"/>
  <c r="G98" i="2"/>
  <c r="G91" i="2"/>
  <c r="H40" i="2"/>
  <c r="I40" i="2" s="1"/>
  <c r="H39" i="2"/>
  <c r="I39" i="2" s="1"/>
  <c r="H38" i="2"/>
  <c r="I38" i="2" s="1"/>
  <c r="H37" i="2"/>
  <c r="I37" i="2" s="1"/>
  <c r="H36" i="2"/>
  <c r="I36" i="2" s="1"/>
  <c r="H32" i="2"/>
  <c r="I32" i="2" s="1"/>
  <c r="H31" i="2"/>
  <c r="I31" i="2" s="1"/>
  <c r="H30" i="2"/>
  <c r="I30" i="2" s="1"/>
  <c r="H29" i="2"/>
  <c r="I29" i="2" s="1"/>
  <c r="H28" i="2"/>
  <c r="I28" i="2" s="1"/>
  <c r="H84" i="2"/>
  <c r="I84" i="2" s="1"/>
  <c r="H83" i="2"/>
  <c r="I83" i="2" s="1"/>
  <c r="H82" i="2"/>
  <c r="I82" i="2" s="1"/>
  <c r="H81" i="2"/>
  <c r="I81" i="2" s="1"/>
  <c r="H80" i="2"/>
  <c r="I80" i="2" s="1"/>
  <c r="H79" i="2"/>
  <c r="I79" i="2" s="1"/>
  <c r="H78" i="2"/>
  <c r="I78" i="2" s="1"/>
  <c r="H77" i="2"/>
  <c r="I77" i="2" s="1"/>
  <c r="H76" i="2"/>
  <c r="I76" i="2" s="1"/>
  <c r="H75" i="2"/>
  <c r="H74" i="2"/>
  <c r="I74" i="2" s="1"/>
  <c r="H15" i="2"/>
  <c r="I15" i="2" s="1"/>
  <c r="H14" i="2"/>
  <c r="I14" i="2" s="1"/>
  <c r="H13" i="2"/>
  <c r="I13" i="2" s="1"/>
  <c r="H12" i="2"/>
  <c r="I12" i="2" s="1"/>
  <c r="H11" i="2"/>
  <c r="I11" i="2" s="1"/>
  <c r="H10" i="2"/>
  <c r="I10" i="2" s="1"/>
  <c r="H9" i="2"/>
  <c r="I9" i="2" s="1"/>
  <c r="H8" i="2"/>
  <c r="I8" i="2" s="1"/>
  <c r="H7" i="2"/>
  <c r="I7" i="2" s="1"/>
  <c r="H6" i="2"/>
  <c r="I6" i="2" s="1"/>
  <c r="C10" i="7" l="1"/>
  <c r="E10" i="7"/>
  <c r="H169" i="4"/>
  <c r="C9" i="7"/>
  <c r="G71" i="3"/>
  <c r="E8" i="7"/>
  <c r="C8" i="7"/>
  <c r="I91" i="2"/>
  <c r="I63" i="2"/>
  <c r="G28" i="3"/>
  <c r="H14" i="4"/>
  <c r="G94" i="5"/>
  <c r="F44" i="2"/>
  <c r="I44" i="2" s="1"/>
  <c r="H186" i="4"/>
  <c r="G33" i="5"/>
  <c r="G145" i="5"/>
  <c r="F2" i="6"/>
  <c r="I105" i="2"/>
  <c r="I106" i="2"/>
  <c r="I98" i="2"/>
  <c r="I99" i="2"/>
  <c r="I93" i="2"/>
  <c r="I103" i="2"/>
  <c r="I104" i="2"/>
  <c r="I94" i="2"/>
  <c r="I107" i="2"/>
  <c r="I92" i="2"/>
  <c r="C11" i="7"/>
  <c r="E9" i="7"/>
  <c r="G148" i="3"/>
  <c r="G134" i="3"/>
  <c r="G110" i="5"/>
  <c r="G112" i="3"/>
  <c r="H215" i="4"/>
  <c r="H7" i="4"/>
  <c r="G69" i="5"/>
  <c r="G56" i="5"/>
  <c r="G41" i="5"/>
  <c r="H100" i="4"/>
  <c r="G107" i="3"/>
  <c r="G50" i="3"/>
  <c r="I85" i="2"/>
  <c r="I71" i="2"/>
  <c r="I41" i="2"/>
  <c r="I33" i="2"/>
  <c r="I25" i="2"/>
  <c r="I16" i="2"/>
  <c r="C7" i="7" l="1"/>
  <c r="E12" i="7" s="1"/>
  <c r="H2" i="4"/>
  <c r="I100" i="2"/>
  <c r="I95" i="2"/>
  <c r="I108" i="2"/>
  <c r="G2" i="5"/>
  <c r="G2" i="3"/>
  <c r="I2" i="2" l="1"/>
</calcChain>
</file>

<file path=xl/sharedStrings.xml><?xml version="1.0" encoding="utf-8"?>
<sst xmlns="http://schemas.openxmlformats.org/spreadsheetml/2006/main" count="1781" uniqueCount="743">
  <si>
    <t>Summary</t>
  </si>
  <si>
    <t>Measure Category</t>
  </si>
  <si>
    <t>Lighting</t>
  </si>
  <si>
    <t>HVAC - electric</t>
  </si>
  <si>
    <t>HVAC - gas</t>
  </si>
  <si>
    <t>Process electric</t>
  </si>
  <si>
    <t>Process gas</t>
  </si>
  <si>
    <t>Misc/Agriculture electric</t>
  </si>
  <si>
    <t>Misc/Agriculture gas</t>
  </si>
  <si>
    <t>Custom electric</t>
  </si>
  <si>
    <t>Custom gas</t>
  </si>
  <si>
    <t>Fuel Type</t>
  </si>
  <si>
    <t># of Fixtures</t>
  </si>
  <si>
    <t>Pre-Upgrade Watts/Fixture</t>
  </si>
  <si>
    <t>Post-Upgrade Watts/Fixture</t>
  </si>
  <si>
    <t>E</t>
  </si>
  <si>
    <t>Other Interior and Exterior LED</t>
  </si>
  <si>
    <t># of Units</t>
  </si>
  <si>
    <t>Unit</t>
  </si>
  <si>
    <t>(LL-20D) Exterior HID &lt;8760hrs, LED replacing 50W to &lt; 150W HID</t>
  </si>
  <si>
    <t>(LL-21D) Exterior HID &lt;8760hrs, LED replacing 150W to &lt; 250W HID</t>
  </si>
  <si>
    <t>(LL-22D) Exterior HID &lt;8760hrs, LED replacing 250W to &lt; 500W HID</t>
  </si>
  <si>
    <t>(LL-84D) Exterior HID &lt;8760hrs, LED replacing 500w and above HID (Reservation Required)</t>
  </si>
  <si>
    <t>Grow Lights Retrofit (select product)</t>
  </si>
  <si>
    <t>Grow Lights New Construction (select product)</t>
  </si>
  <si>
    <t>Calculated Watts Reduced</t>
  </si>
  <si>
    <t>HVAC Savings from Grow Lights</t>
  </si>
  <si>
    <t>(AG-35) HVAC Reduction in Interior Horticultural Grow Rooms</t>
  </si>
  <si>
    <t>Lighting controls/daylighting</t>
  </si>
  <si>
    <t>sensor</t>
  </si>
  <si>
    <t>10,000 sq ft</t>
  </si>
  <si>
    <t>watt controlled</t>
  </si>
  <si>
    <t>kW controlled</t>
  </si>
  <si>
    <t>fixture</t>
  </si>
  <si>
    <t>(LO-10) Exterior Multi-Step Dimming Timing Controls</t>
  </si>
  <si>
    <t>(LO-13) Exterior LED Lighting BI-level Controls</t>
  </si>
  <si>
    <t>(LO-14) Garage LED Lighting BI-level Controls</t>
  </si>
  <si>
    <t>(LO-15) Garage LED Lighting Bi-level Controls with Photocell</t>
  </si>
  <si>
    <t>(LO-11) Light Tube</t>
  </si>
  <si>
    <t>tube</t>
  </si>
  <si>
    <t>Refrigeration Lighting</t>
  </si>
  <si>
    <t>(LL-32D) LED Refrigerated Case Lighting</t>
  </si>
  <si>
    <t>door</t>
  </si>
  <si>
    <t>(LL-33) Occ Sensors for LED Refrigerated Case Lighting</t>
  </si>
  <si>
    <t>(FE-35) Refrigerated Savings due to Lighting Savings (-20°F - 0°F)</t>
  </si>
  <si>
    <t>watts reduced</t>
  </si>
  <si>
    <t>(FE-36) Refrigerated Savings due to Lighting Savings (0°F - 20°F)</t>
  </si>
  <si>
    <t>(FE-37) Refrigerated Savings due to Lighting Savings (20°F - 40°F)</t>
  </si>
  <si>
    <t>Pre-Upgrade
# of Fixtures</t>
  </si>
  <si>
    <t>Pre-Upgrade
Watts/Fixture</t>
  </si>
  <si>
    <t>Post-Upgrade
# of Fixtures</t>
  </si>
  <si>
    <t>Post-Upgrade
Watts/ Fixture</t>
  </si>
  <si>
    <t>Interior Lighting Power Density (select product)</t>
  </si>
  <si>
    <t>Watts</t>
  </si>
  <si>
    <t>Building Area</t>
  </si>
  <si>
    <t>Actual LPD</t>
  </si>
  <si>
    <t>Garage Lighting Power Density (select product)</t>
  </si>
  <si>
    <t>Exterior Lighting Power Density (select product)</t>
  </si>
  <si>
    <t>Tons/Unit</t>
  </si>
  <si>
    <t>Boilers and Furnaces</t>
  </si>
  <si>
    <t>G</t>
  </si>
  <si>
    <t>kBtu/hr</t>
  </si>
  <si>
    <t>trap</t>
  </si>
  <si>
    <t>(HG-41) Steam Trap Monitoring System - Space Heating</t>
  </si>
  <si>
    <t>(HG-32) Boiler Trim Controls</t>
  </si>
  <si>
    <t>(HG-33) Linkageless Boiler Control</t>
  </si>
  <si>
    <t>(HG-34) Linkageless and O2 Trim Controls</t>
  </si>
  <si>
    <t>HVAC Controls</t>
  </si>
  <si>
    <t>room</t>
  </si>
  <si>
    <t>1000 sq ft cond floor area</t>
  </si>
  <si>
    <t>ton</t>
  </si>
  <si>
    <t>1000 sq ft floor area</t>
  </si>
  <si>
    <t>(HG-16) HVAC Occ Sensor</t>
  </si>
  <si>
    <t>1000 sqft floor area</t>
  </si>
  <si>
    <t>(HG-48) DCV and HVAC Occ Sensor</t>
  </si>
  <si>
    <t>(HG-18) Hotel Guestroom Energy Management (Gas)</t>
  </si>
  <si>
    <t>Other HVAC</t>
  </si>
  <si>
    <t>fan hp</t>
  </si>
  <si>
    <t>CHW pump hp</t>
  </si>
  <si>
    <t>hp</t>
  </si>
  <si>
    <t>1000 sq ft roof area</t>
  </si>
  <si>
    <t>100 sq ft glazing</t>
  </si>
  <si>
    <t>100 sq ft</t>
  </si>
  <si>
    <t>fan</t>
  </si>
  <si>
    <t>kBtu/hr boiler input capacity</t>
  </si>
  <si>
    <t>(HG-10) Direct Fired Make-Up Air Units</t>
  </si>
  <si>
    <t>(HG-11) Outside Air Ventilation Reduction (Reservation Required)</t>
  </si>
  <si>
    <t>CFM</t>
  </si>
  <si>
    <t>(HG-35) Sensible Energy Recovery Ventilation</t>
  </si>
  <si>
    <t>(HG-36) Total Energy Recovery Ventilation</t>
  </si>
  <si>
    <t>(HG-37) Automatic High Speed Doors</t>
  </si>
  <si>
    <t>sq ft</t>
  </si>
  <si>
    <t>(HG-47) Dual Duct System/Multi Zone System to Variable Air Volume</t>
  </si>
  <si>
    <t>(HG-49) HVAC Boiler Sequencing</t>
  </si>
  <si>
    <t>(HG-51) Enhanced Ventilation Control</t>
  </si>
  <si>
    <t>(HG-52) Original double hung window with low U Storm</t>
  </si>
  <si>
    <t>kBtu/hr Boiler input capacity</t>
  </si>
  <si>
    <t>(HG-54) Window Reduction</t>
  </si>
  <si>
    <t>(HG-21) Boiler Tune-up (110-500 MBH)</t>
  </si>
  <si>
    <t>(HG-22) Boiler Tune-up (501-1200 MBH)</t>
  </si>
  <si>
    <t>(HG-23) Boiler Tune-up (&gt;1200 MBH)</t>
  </si>
  <si>
    <t>(HG-24) Process Boiler Tune-up (&lt; 3,000 MBH)</t>
  </si>
  <si>
    <t>(HG-25) Process Boiler Tune-up (3,000 - 6,000 MBH)</t>
  </si>
  <si>
    <t>(HG-26) Process Boiler Tune-up (6,000 - 10,000 MBH)</t>
  </si>
  <si>
    <t>(HG-27) Process Boiler Tune-up (&gt; 10,000 MBH)</t>
  </si>
  <si>
    <t>(HG-28) Domestic Hot Water Tune-up &gt;= 199 MBH</t>
  </si>
  <si>
    <t>(HG-29) Furnace/RTU Tune-up (40 - 300 MBH)</t>
  </si>
  <si>
    <t>(HG-30) Furnace/RTU Tune-up (301 - 500 MBH)</t>
  </si>
  <si>
    <t>(HG-31) Furnace/RTU Tune-up (&gt;500 MBH)</t>
  </si>
  <si>
    <t>(HG-42) Process Burner Tune-Up (&lt;3,000 MBH)</t>
  </si>
  <si>
    <t>(HG-43) Process Burner Tune-Up (3,000 MBH - 6,000 MBH)</t>
  </si>
  <si>
    <t>(HG-44) Process Burner Tune-Up (6,000 MBH - 10,000 MBH)</t>
  </si>
  <si>
    <t>(HG-45) Process Burner Tune-Up (&gt;10,000 MBH)</t>
  </si>
  <si>
    <t>(HG-50) Process Boiler Tune-up (Pool/Spa)</t>
  </si>
  <si>
    <t>Agriculture</t>
  </si>
  <si>
    <t>(PE-64) High Efficiency Pumps (&lt; 2,000 hrs/yr)</t>
  </si>
  <si>
    <t>kWh Saved</t>
  </si>
  <si>
    <t>(PE-65) High Efficiency Pumps (&gt; 2,000 hrs/yr)</t>
  </si>
  <si>
    <t>Variable Frequency Drive/Electrically Commutated Motors for Process (select product)</t>
  </si>
  <si>
    <t># of Pumps/Fans</t>
  </si>
  <si>
    <t>(PE-22) VFD on Computer Room AC (CRAC) Supply Fans</t>
  </si>
  <si>
    <t>Compressed Air</t>
  </si>
  <si>
    <t>(CA-23) Compressed Air Engineered Nozzle</t>
  </si>
  <si>
    <t>nozzle</t>
  </si>
  <si>
    <t>(CA-53) Engineered Nozzles Compressed Air (1,000 hrs, 1/8" Diameter)</t>
  </si>
  <si>
    <t>(CA-54) Engineered Nozzles Compressed Air (2,000 hrs, 1/8" Diameter)</t>
  </si>
  <si>
    <t>(CA-55) Engineered Nozzles Compressed Air (3,000 hrs, 1/8" Diameter)</t>
  </si>
  <si>
    <t>(CA-56) Engineered Nozzles Compressed Air (4,000+ hrs, 1/8" Diameter)</t>
  </si>
  <si>
    <t>(CA-57) Engineered Nozzles Compressed Air (1,000 hrs, 1/4" Diameter)</t>
  </si>
  <si>
    <t>(CA-58) Engineered Nozzles Compressed Air (2,000 hrs, 1/4" Diameter)</t>
  </si>
  <si>
    <t>(CA-59) Engineered Nozzles Compressed Air (3,000 hrs, 1/4" Diameter)</t>
  </si>
  <si>
    <t>(CA-60) Engineered Nozzles Compressed Air (4,000+ hrs, 1/4" Diameter)</t>
  </si>
  <si>
    <t>(CA-61) Engineered Nozzles Compressed Air (1,000 hrs, 3/8" Diameter)</t>
  </si>
  <si>
    <t>(CA-62) Engineered Nozzles Compressed Air (2,000 hrs, 3/8" Diameter)</t>
  </si>
  <si>
    <t>(CA-63) Engineered Nozzles Compressed Air (3,000 hrs, 3/8" Diameter)</t>
  </si>
  <si>
    <t>(CA-64) Engineered Nozzles Compressed Air (4,000+ hrs, 3/8" Diameter)</t>
  </si>
  <si>
    <t>(CA-65) Engineered Nozzles Compressed Air (1,000 hrs, 1/2" Diameter)</t>
  </si>
  <si>
    <t>(CA-66) Engineered Nozzles Compressed Air (2,000 hrs, 1/2" Diameter)</t>
  </si>
  <si>
    <t>(CA-67) Engineered Nozzles Compressed Air (3,000 hrs, 1/2" Diameter)</t>
  </si>
  <si>
    <t>(CA-68) Engineered Nozzles Compressed Air (4,000+ hrs, 1/2" Diameter)</t>
  </si>
  <si>
    <t>(CA-24) Compressed Air Pressure Flow Controller</t>
  </si>
  <si>
    <t>(CA-25) Compressed Air Audit with Leak Repair-VSD</t>
  </si>
  <si>
    <t>SCFM</t>
  </si>
  <si>
    <t>(CA-41) Compressed Air Audit with Leak Repair-Non VSD</t>
  </si>
  <si>
    <t>(CA-26) VSD Air Compressor  (50-500 hp, 2k-6k hrs)</t>
  </si>
  <si>
    <t>(CA-43) VSD Air Compressor (50-500 hp, &gt;6k hrs)</t>
  </si>
  <si>
    <t>(CA-27) Efficient compressed air dryers (Refrigerated cycling thermal mass)</t>
  </si>
  <si>
    <t>(CA-28) Efficient compressed air dryers (Refrigerated variable speed compressor)</t>
  </si>
  <si>
    <t>(CA-29) Efficient compressed air dryers (Refrigerated digital scroll)</t>
  </si>
  <si>
    <t>(CA-30) Refrigerated Air Dryer replacing Desiccant Air Dryer</t>
  </si>
  <si>
    <t>(CA-31) No Loss Condensate Drains</t>
  </si>
  <si>
    <t>(CA-42) Compressed Air Storage Tank (≤1 to ≥3 gal/CFM of trim compressor capacity)</t>
  </si>
  <si>
    <t>(CA-32) Compressed Air Storage Tank (≤3 to ≥5 gal/CFM of trim compressor capacity)</t>
  </si>
  <si>
    <t>(CA-33) Variable Displacement AC</t>
  </si>
  <si>
    <t>(CA-35) Heated Desiccant Air Dryer on VSD Compressor</t>
  </si>
  <si>
    <t>(CA-36) Heated Desiccant Air Dryer on VD Compressor</t>
  </si>
  <si>
    <t>(CA-37) Heated Desiccant Air Dryer on LNL Compressor</t>
  </si>
  <si>
    <t>(CA-38) Blower Purge Desiccant Air Dryer on VSD Compressor</t>
  </si>
  <si>
    <t>(CA-39) Blower Purge Desiccant Air Dryer on VD Compressor</t>
  </si>
  <si>
    <t>(CA-40) Blower Purge Desiccant Air Dryer on LNL Compressor</t>
  </si>
  <si>
    <t>(CA-48) Two Stage Rotary Screw Air Compressor (VSD/VD/LNL)</t>
  </si>
  <si>
    <t>(CA-49) Low Pressure Drop Air Filters</t>
  </si>
  <si>
    <t>(CA-50) Air Compressor Outdoor Air Intake</t>
  </si>
  <si>
    <t>Miscellaneous Process Electric</t>
  </si>
  <si>
    <t>charger</t>
  </si>
  <si>
    <t>(PE-63) Process cooling ventilation reduction (CFM)</t>
  </si>
  <si>
    <t>(PE-31) Barrel Wraps for Injection Molders &amp; Extruders</t>
  </si>
  <si>
    <t>linear foot</t>
  </si>
  <si>
    <t>(PE-41) Electric Motors replacing Pneumatic (Air) Motors</t>
  </si>
  <si>
    <t>(PE-42) High Efficiency Welders (Reservation Required)</t>
  </si>
  <si>
    <t>welder</t>
  </si>
  <si>
    <t>(PE-43) Air Blowers repl. CA Blow off</t>
  </si>
  <si>
    <t>(PE-44) Elec Tools repl. Pneumatic Tools</t>
  </si>
  <si>
    <t>tool</t>
  </si>
  <si>
    <t>(PE-48) Cordless Tools replacing Pneumatic Tools (Reservation Required)</t>
  </si>
  <si>
    <t>unit</t>
  </si>
  <si>
    <t>(PE-45) Fiber Laser replc. Co2 cutter (≥ 4000 hrs/yr)</t>
  </si>
  <si>
    <t>output kW</t>
  </si>
  <si>
    <t>(PE-49) Fiber Laser Cutter Replacing CO2 Laser Cutter (≥ 2,500 to &lt; 4,000 hrs/yr)</t>
  </si>
  <si>
    <t>(PE-67) VSD Plastic Injection Molding Machine - Constant Disp base (1,600 - 3,000 hrs)</t>
  </si>
  <si>
    <t>(PE-68) VSD Plastic Injection Molding Machine - Constant Disp base (3,001 - 5,000 hrs)</t>
  </si>
  <si>
    <t>(PE-69) VSD Plastic Injection Molding Machine - Constant Disp base (5,001 - 8,760 hrs)</t>
  </si>
  <si>
    <t>(PE-70) VSD Plastic Injection Molding Machine - Variable Disp base (1,600 - 3,000 hrs)</t>
  </si>
  <si>
    <t>(PE-71) VSD Plastic Injection Molding Machine - Variable Disp base (3,001 - 5,000 hrs)</t>
  </si>
  <si>
    <t>(PE-72) VSD Plastic Injection Molding Machine - Variable Disp base (5,001 - 8,760 hrs)</t>
  </si>
  <si>
    <t>(PE-46) All-Electric Injection Molding Machine</t>
  </si>
  <si>
    <t>(PE-47) Hybrid Injection Molding Machine</t>
  </si>
  <si>
    <t>(PE-73) Variable Frequency Drives on Process cooling tower fans</t>
  </si>
  <si>
    <t>(PE-74) ENERGY STAR UPS Single Mode VFD (&gt; 80 kW)</t>
  </si>
  <si>
    <t>(PE-75) ENERGY STAR UPS Single Mode VI (&gt; 80 kW)</t>
  </si>
  <si>
    <t>(PE-76) ENERGY STAR UPS Single Mode VFI (&gt; 80 kW)</t>
  </si>
  <si>
    <t>(PE-77) ENERGY STAR UPS Multiple Mode VFD/VI (&gt; 80 kW)</t>
  </si>
  <si>
    <t>(PE-78) ENERGY STAR UPS Multiple Mode VFD/VFI (&gt; 80 kW)</t>
  </si>
  <si>
    <t>(PE-79) ENERGY STAR UPS Single Mode VFD P (&gt; 1.5 kW to ≤ 10 kW)</t>
  </si>
  <si>
    <t>(PE-80) ENERGY STAR UPS Single Mode VFD P (&gt; 10 kW to ≤ 16 kW)</t>
  </si>
  <si>
    <t>(PE-81) ENERGY STAR UPS Single Mode VFD (&gt; 16 kW to ≤ 80 kW)</t>
  </si>
  <si>
    <t>(PE-82) ENERGY STAR UPS Single Mode VI  (&gt; 1.5 kW to ≤ 10 kW)</t>
  </si>
  <si>
    <t>(PE-83) ENERGY STAR UPS Single Mode VI (&gt; 16 kW to ≤ 80 kW)</t>
  </si>
  <si>
    <t>(PE-84) ENERGY STAR UPS Single Mode VFI (&gt; 10 kW to ≤ 16 kW)</t>
  </si>
  <si>
    <t>(PE-85) ENERGY STAR UPS Single Mode VFI (&gt; 16 kW to ≤ 80 kW)</t>
  </si>
  <si>
    <t>(PE-86) ENERGY STAR UPS Multiple Mode VFD/VI  (&gt; 1.5 kW to ≤ 10 kW)</t>
  </si>
  <si>
    <t>(PE-87) ENERGY STAR UPS Multiple Mode VFD/VI (&gt; 16 kW to ≤ 80 kW)</t>
  </si>
  <si>
    <t>(PE-88) ENERGY STAR UPS Multiple Mode VFD/VFI (&gt; 10 kW to ≤ 16 kW)</t>
  </si>
  <si>
    <t>(PE-89) ENERGY STAR UPS Multiple Mode VFD/VFI (&gt; 16 kW to ≤ 80 kW)</t>
  </si>
  <si>
    <t>(PE-90) ENERGY STAR UPS Single Mode VFD  P (&gt; 0.35 kW to ≤ 1.5 kW)</t>
  </si>
  <si>
    <t>(PE-91) ENERGY STAR UPS Single Mode VI  (&gt; 0.35 kW to ≤ 1.5 kW)</t>
  </si>
  <si>
    <t>(PE-92) ENERGY STAR UPS Single Mode VFD  (≤ 0.35 kW)</t>
  </si>
  <si>
    <t>(PE-93) ENERGY STAR UPS Single Mode VI  (≤ 0.35 kW)</t>
  </si>
  <si>
    <t>(PE-94) ENERGY STAR UPS Multiple Mode VFD/VI (≤ 0.35 kW)</t>
  </si>
  <si>
    <t>(PE-95) ENERGY STAR UPS Multiple Mode VFD/VFI (≤ 0.35 kW)</t>
  </si>
  <si>
    <t>(PE-96) ENERGY STAR UPS Multiple Mode VFD/VI (&gt; 0.35 kW to ≤ 1.5 kW)</t>
  </si>
  <si>
    <t>(PE-97) VFD for fixed speed process pump control</t>
  </si>
  <si>
    <t>acre</t>
  </si>
  <si>
    <t>1000 lbs of milk/day</t>
  </si>
  <si>
    <t>lb milk/day</t>
  </si>
  <si>
    <t>(AG-10) Dairy Refrigeration Tune-Up</t>
  </si>
  <si>
    <t>(AG-22) VFD on Fans 750-2000 hours/year</t>
  </si>
  <si>
    <t>(AG-23) VFD on Fans more than 2,000 hours/year</t>
  </si>
  <si>
    <t>(AG-24) VFD on Pumps 750-2000 hours/year</t>
  </si>
  <si>
    <t>(AG-25) VFD on Pumps more than 2000 hours/year</t>
  </si>
  <si>
    <t>(PG-14) Furnace Tube Inserts</t>
  </si>
  <si>
    <t>insert</t>
  </si>
  <si>
    <t>(PG-15) High Efficiency Process Boiler (water)</t>
  </si>
  <si>
    <t>(PG-16) High Efficiency Process Boiler (Steam)</t>
  </si>
  <si>
    <t>(PG-21) Air Compressor Exhaust Heat Recovery</t>
  </si>
  <si>
    <t>HP</t>
  </si>
  <si>
    <t>(PG-25) Modulated Boiler Control for Process 5:1 and 10:1</t>
  </si>
  <si>
    <t>(PG-30) Optimized Snow and Ice Melt Controls  - w/ idle mode</t>
  </si>
  <si>
    <t>(PG-38) Process Boiler Sequencing</t>
  </si>
  <si>
    <t>(PG-39) Optimized Snow and Ice Melt Controls  - w/o idle mode</t>
  </si>
  <si>
    <t>Refrigeration</t>
  </si>
  <si>
    <t>(FE-20) Evaporator Controls w/ Demand Defrost for Walk-In Coolers</t>
  </si>
  <si>
    <t>(FE-21) Evaporator Controls w/ Demand Defrost for Walk-In Freezers</t>
  </si>
  <si>
    <t>(FE-23) ECM for Reach-in Refrigerated Display Case (Reservation Required)</t>
  </si>
  <si>
    <t>motor</t>
  </si>
  <si>
    <t>(FE-24) ECM for Walk-in Cooler and Freezer (Reservation Required)</t>
  </si>
  <si>
    <t>(FE-25) Evaporator Fan Motor Control on ECM for Walk-in Coolers and Freezers</t>
  </si>
  <si>
    <t>controller</t>
  </si>
  <si>
    <t>(FE-26) Evaporator Fan Motor Control on PSC Motors for Walk-in Coolers and Freezers</t>
  </si>
  <si>
    <t>(FE-27) Walk-In Cooler/Freezer Evaporator Fan Motor Reduction (Reservation Required)</t>
  </si>
  <si>
    <t>(FE-28) Vertical Night Covers</t>
  </si>
  <si>
    <t>linear foot - hr</t>
  </si>
  <si>
    <t>(FG-11) Vertical Night Covers</t>
  </si>
  <si>
    <t>(FE-29) Strip Curtains on Walk-in Cooler Doors</t>
  </si>
  <si>
    <t>(FE-30) Strip Curtains on Walk-in Freezer Doors</t>
  </si>
  <si>
    <t>linear ft</t>
  </si>
  <si>
    <t>(FE-32) Automatic Door Closers for Refrigerated Walk-In Cooler/Freezer Doors (Reservation Required)</t>
  </si>
  <si>
    <t>(FE-33) Reach-In Refrigerated Display Case Door Retrofit MED Temp (Reservation Required)</t>
  </si>
  <si>
    <t>(FE-34) Reach-In Refrigerated Display Case Door Retrofit LOW Temp (Reservation Required)</t>
  </si>
  <si>
    <t>(FG-14) Reach-In Refrigerated Display Case Door Retrofit Med Temp</t>
  </si>
  <si>
    <t>(FG-15) Reach-In Refrigerated Display Case Door Retrofit Low Temp</t>
  </si>
  <si>
    <t>(FE-51) Permanent Magnet Synchronous Motors (Med Temp Walk-in, Replacing SP)</t>
  </si>
  <si>
    <t>(FE-52) Permanent Magnet Synchronous Motors (Low Temp Walk-in, Replacing SP)</t>
  </si>
  <si>
    <t>(FE-53) Permanent Magnet Synchronous Motors (Med Temp Walk-in, Replacing PSC)</t>
  </si>
  <si>
    <t>(FE-54) Permanent Magnet Synchronous Motors (Low Temp Walk-in, Replacing PSC)</t>
  </si>
  <si>
    <t>(FE-55) Permanent Magnet Synchronous Motors (Med Temp Case, Replacing SP)</t>
  </si>
  <si>
    <t>(FE-56) Permanent Magnet Synchronous Motors (Low Temp Case, Replacing SP)</t>
  </si>
  <si>
    <t>(FE-57) Permanent Magnet Synchronous Motors (Med Temp Case, Replacing ECM)</t>
  </si>
  <si>
    <t>(FE-58) Permanent Magnet Synchronous Motors (Low Temp Case, Replacing ECM)</t>
  </si>
  <si>
    <t>(FG-12) Refrigeration Condenser WH Recovery Domestric</t>
  </si>
  <si>
    <t>(FG-13) Refrigeration Condenser WH Recovery Space Heating</t>
  </si>
  <si>
    <t>Sensors and Controls</t>
  </si>
  <si>
    <t>(FE-16) Beverage Vending Machine Controllers</t>
  </si>
  <si>
    <t>(FE-17) Anti-Sweat Heater Controls (Reservation Required)</t>
  </si>
  <si>
    <t>(FE-18) Floating Head Pressure Controls</t>
  </si>
  <si>
    <t>PC</t>
  </si>
  <si>
    <t>(AG-11) Low-Energy Livestock Waterer</t>
  </si>
  <si>
    <t>waterer</t>
  </si>
  <si>
    <t>(AG-12) Farm Energy-Audit-Electric</t>
  </si>
  <si>
    <t>audit</t>
  </si>
  <si>
    <t>(AG-12) Farm Energy-Audit-Gas</t>
  </si>
  <si>
    <t>(AG-26) High Efficiency Grain Dryers (Reservation Required)</t>
  </si>
  <si>
    <t>bushels per year</t>
  </si>
  <si>
    <t>(AG-27) Greenhouse Environmental Controls</t>
  </si>
  <si>
    <t>1000 sq ft</t>
  </si>
  <si>
    <t>(AG-28) Greenhouse Hydronic Heating w/o thermal curtains</t>
  </si>
  <si>
    <t>(AG-29) Greenhouse Hydronic Heating w/thermal curtains</t>
  </si>
  <si>
    <t>New Construction LEED</t>
  </si>
  <si>
    <t>kWh savings</t>
  </si>
  <si>
    <t>therms</t>
  </si>
  <si>
    <t>Hot Water and Laundry</t>
  </si>
  <si>
    <t>washer</t>
  </si>
  <si>
    <t>(WG-11) High Efficiency Clothes Washer (Electric Dryer, Gas Water Heat)</t>
  </si>
  <si>
    <t>(WG-12) High Efficiency Clothes Washer (Gas Dryer, Gas Water Heat)</t>
  </si>
  <si>
    <t>(WG-13) Ozone Laundry</t>
  </si>
  <si>
    <t>pound of laundry capacity</t>
  </si>
  <si>
    <t>heater</t>
  </si>
  <si>
    <t>(WG-10) Gas Storage WH &gt; 75,000 Btuh (&gt;0.94 Thermal Efficiency)</t>
  </si>
  <si>
    <t>aerator</t>
  </si>
  <si>
    <t>showerhead</t>
  </si>
  <si>
    <t>restrictor</t>
  </si>
  <si>
    <t>(WG-15) Water-Cooled Condenser Heat Recovery DWH - HVAC Gas</t>
  </si>
  <si>
    <t>(WG-16) Air-Cooled Condenser Heat Recovery DWH - HVAC Gas</t>
  </si>
  <si>
    <t>(WG-17) Water-Cooled Condenser Heat Recovery DWH - Process Gas</t>
  </si>
  <si>
    <t>(WG-18) Air-Cooled Condenser Heat Recovery DWH - Process Gas</t>
  </si>
  <si>
    <t>Insulation</t>
  </si>
  <si>
    <t>ramp</t>
  </si>
  <si>
    <t>(IG-10) Flat Roof Insulation</t>
  </si>
  <si>
    <t>(IG-11) Attic Roof Insulation (R-11 to R-42)</t>
  </si>
  <si>
    <t>(IG-12) Wall Insulation (Reservation Required)</t>
  </si>
  <si>
    <t>1000 sq ft wall area</t>
  </si>
  <si>
    <t>(IG-13) Pool Covers</t>
  </si>
  <si>
    <t>dryer</t>
  </si>
  <si>
    <t>participant of 194,500 sq ft</t>
  </si>
  <si>
    <t>Total Electric</t>
  </si>
  <si>
    <t>kWh</t>
  </si>
  <si>
    <t>Total Gas</t>
  </si>
  <si>
    <t>MCF</t>
  </si>
  <si>
    <t>Page will be hidden from users</t>
  </si>
  <si>
    <t>measure Name</t>
  </si>
  <si>
    <t>incentive</t>
  </si>
  <si>
    <t>LPD/Size</t>
  </si>
  <si>
    <t>(AG-30) LED Grow Lights Tier 1 (&gt; 4000 to ≤ 6000 hrs/year)</t>
  </si>
  <si>
    <t>(AG-31) LED Grow Lights Tier 2 (&gt; 6000 hrs/year)</t>
  </si>
  <si>
    <t>(AG-32) LED Grow Lights for Cannabis Facilities; Seedling Stage</t>
  </si>
  <si>
    <t>(AG-33) LED Grow Lights for Cannabis Facilities; Vegetative/Mother Stage</t>
  </si>
  <si>
    <t>(AG-34) LED Grow Lights for Cannabis Facilities; Flowering Stage</t>
  </si>
  <si>
    <t>(AG-40) LED Grow Lights Tier 1 (&gt; 4000 to ≤ 6000 hrs/year)</t>
  </si>
  <si>
    <t>(AG-41) LED Grow Lights Tier 2 (&gt; 6000 hrs/year)</t>
  </si>
  <si>
    <t>(LO-17NC) Interior LPD (Parking Garage &lt; 8760 hrs)</t>
  </si>
  <si>
    <t>(LO-18NC) Interior LPD (Parking Garage = 8760 hrs)</t>
  </si>
  <si>
    <t>(LO-19NC) LPD (Canopies/overhangs)</t>
  </si>
  <si>
    <t>(LO-19NC) LPD (Landscaping)</t>
  </si>
  <si>
    <t>(LO-19NC) LPD (Loading docks)</t>
  </si>
  <si>
    <t>(LO-19NC) LPD (Main entry: linear ft of door width)</t>
  </si>
  <si>
    <t>(LO-19NC) LPD (Other doors: linear ft of door width)</t>
  </si>
  <si>
    <t>(LO-19NC) LPD (Outdoor sales; open)</t>
  </si>
  <si>
    <t>(LO-19NC) LPD (Outdoor sales; street frontage per ft)</t>
  </si>
  <si>
    <t>(LO-19NC) LPD (Pedestrian tunnels)</t>
  </si>
  <si>
    <t>(LO-19NC) LPD (Plaza/special feature)</t>
  </si>
  <si>
    <t>(LO-19NC) LPD (Sales canopies; free standing and attached)</t>
  </si>
  <si>
    <t>(LO-19NC) LPD (Stairway)</t>
  </si>
  <si>
    <t>(LO-19NC) LPD (Uncovered parking)</t>
  </si>
  <si>
    <t>(LO-19NC) LPD (Walkways &lt;10ft wide: per linear ft)</t>
  </si>
  <si>
    <t>(LO-17NC) LPD (Automotive Facility)</t>
  </si>
  <si>
    <t>(LO-17NC) LPD (Convention center)</t>
  </si>
  <si>
    <t>(LO-17NC) LPD (Courthouse)</t>
  </si>
  <si>
    <t>(LO-17NC) LPD (Dining: bar lounge/leisure)</t>
  </si>
  <si>
    <t>(LO-17NC) LPD (Dining: cafeteria/fast food)</t>
  </si>
  <si>
    <t>(LO-17NC) LPD (Dining: family)</t>
  </si>
  <si>
    <t>(LO-17NC) LPD (Dormitory)</t>
  </si>
  <si>
    <t>(LO-17NC) LPD (Exercise center)</t>
  </si>
  <si>
    <t>(LO-17NC) LPD (Fire station)</t>
  </si>
  <si>
    <t>(LO-17NC) LPD (Gymnasium)</t>
  </si>
  <si>
    <t>(LO-17NC) LPD (Health-care clinic)</t>
  </si>
  <si>
    <t>(LO-17NC) LPD (Hospital)</t>
  </si>
  <si>
    <t>(LO-17NC) LPD (Hotel/motel)</t>
  </si>
  <si>
    <t>(LO-17NC) LPD (Library)</t>
  </si>
  <si>
    <t>(LO-17NC) LPD (Manufacturing facility)</t>
  </si>
  <si>
    <t>(LO-17NC) LPD (Motion picture theater)</t>
  </si>
  <si>
    <t>(LO-17NC) LPD (Multifamily)</t>
  </si>
  <si>
    <t>(LO-17NC) LPD (Museum)</t>
  </si>
  <si>
    <t>(LO-17NC) LPD (Office)</t>
  </si>
  <si>
    <t>(LO-17NC) LPD (Penitentiary)</t>
  </si>
  <si>
    <t>(LO-17NC) LPD (Performing arts theater)</t>
  </si>
  <si>
    <t>(LO-17NC) LPD (Police station)</t>
  </si>
  <si>
    <t>(LO-17NC) LPD (Post office)</t>
  </si>
  <si>
    <t>(LO-17NC) LPD (Religious building)</t>
  </si>
  <si>
    <t>(LO-17NC) LPD (Retail)</t>
  </si>
  <si>
    <t>(LO-17NC) LPD (School/university)</t>
  </si>
  <si>
    <t>(LO-17NC) LPD (Sports arena)</t>
  </si>
  <si>
    <t>(LO-17NC) LPD (Town hall)</t>
  </si>
  <si>
    <t>(LO-17NC) LPD (Transportation)</t>
  </si>
  <si>
    <t>(LO-17NC) LPD (Warehouse)</t>
  </si>
  <si>
    <t>(LO-17NC) LPD (Workshop)</t>
  </si>
  <si>
    <t>(CH-200) Air Cooled Recip Chiller &lt;150 tons Path A</t>
  </si>
  <si>
    <t>(CH-201) Air Cooled Recip Chiller &lt;150 tons Path B</t>
  </si>
  <si>
    <t>(CH-202) Air Cooled Recip Chiller &gt;=150 tons Path A</t>
  </si>
  <si>
    <t>(CH-203) Air Cooled Recip Chiller &gt;=150 tons Path B</t>
  </si>
  <si>
    <t>(CH-204) Air Cooled Screw Chiller &lt;150 tons Path A</t>
  </si>
  <si>
    <t>(CH-205) Air Cooled Screw Chiller &lt;150 tons Path B</t>
  </si>
  <si>
    <t>(CH-206) Air Cooled Screw Chiller &gt;=150 tons Path A</t>
  </si>
  <si>
    <t>(CH-207) Air Cooled Screw Chiller &gt;=150 tons Path B</t>
  </si>
  <si>
    <t>(CH-208) Water-Cooled Screw Chiller  &lt; 75 tons Path A</t>
  </si>
  <si>
    <t>(CH-209) Water-Cooled Screw Chiller  &lt; 75 tons Path B</t>
  </si>
  <si>
    <t>(CH-210) Water-Cooled Screw Chiller &gt;= 75 and &lt; 150 tons Path A</t>
  </si>
  <si>
    <t>(CH-211) Water-Cooled Screw Chiller &gt;= 75 and &lt; 150 tons Path B</t>
  </si>
  <si>
    <t>(CH-212) Water-Cooled Screw Chiller &gt;= 150 and &lt; 300 tons Path A</t>
  </si>
  <si>
    <t>(CH-213) Water-Cooled Screw Chiller &gt;= 150 and &lt; 300 tons Path B</t>
  </si>
  <si>
    <t>(CH-214) Water-Cooled Screw Chiller &gt;= 300 and &lt; 600 tons Path A</t>
  </si>
  <si>
    <t>(CH-215) Water-Cooled Screw Chiller &gt;= 300 and &lt; 600 tons Path B</t>
  </si>
  <si>
    <t>(CH-216) Water-Cooled Screw Chiller &gt;= 600 tons Path A</t>
  </si>
  <si>
    <t>(CH-217) Water-Cooled Screw Chiller &gt;= 600 tons Path B</t>
  </si>
  <si>
    <t>(CH-218) Water-Cooled Cent Chiller &lt; 150 tons Path A</t>
  </si>
  <si>
    <t>(CH-219) Water-Cooled Cent Chiller &lt; 150 tons Path B</t>
  </si>
  <si>
    <t>(CH-220) Water-Cooled Cent Chiller &gt;= 150 and &lt; 300 tons Path A</t>
  </si>
  <si>
    <t>(CH-221) Water-Cooled Cent Chiller &gt;= 150 and &lt; 300 tons Path B</t>
  </si>
  <si>
    <t>(CH-222) Water-Cooled Cent Chiller &gt;= 300 and &lt; 400 tons Path A</t>
  </si>
  <si>
    <t>(CH-223) Water-Cooled Cent Chiller &gt;= 300 and &lt; 400 tons Path B</t>
  </si>
  <si>
    <t>(CH-224) Water-Cooled Cent Chiller &gt;= 400 and &lt; 600 tons Path A</t>
  </si>
  <si>
    <t>(CH-225) Water-Cooled Cent Chiller &gt;= 400 and &lt; 600 tons Path B</t>
  </si>
  <si>
    <t>(CH-226) Water-Cooled Cent Chiller &gt;= 600 tons Path A</t>
  </si>
  <si>
    <t>(CH-227) Water-Cooled Cent Chiller &gt;= 600 tons Path B</t>
  </si>
  <si>
    <t>(PE-10) VFD on Pumps (2 HP)</t>
  </si>
  <si>
    <t>(PE-11) VFD on Pumps (3 HP)</t>
  </si>
  <si>
    <t>(PE-12) VFD on Pumps (5 HP)</t>
  </si>
  <si>
    <t>(PE-13) VFD on Pumps (7.5 HP)</t>
  </si>
  <si>
    <t>(PE-14) VFD on Pumps (10 HP)</t>
  </si>
  <si>
    <t>(PE-15) VFD on Pumps (15 HP)</t>
  </si>
  <si>
    <t>(PE-16) VFD on Pumps (20 HP)</t>
  </si>
  <si>
    <t>(PE-17) VFD on Pumps (25 HP)</t>
  </si>
  <si>
    <t>(PE-18) VFD on Pumps (30 HP)</t>
  </si>
  <si>
    <t>(PE-19) VFD on Pumps (40 HP)</t>
  </si>
  <si>
    <t>(PE-20) VFD on Pumps (50 HP)</t>
  </si>
  <si>
    <t>(LO-60) Occupancy Sensors (&lt;150 sq ft Controlled)</t>
  </si>
  <si>
    <t>(LO-61) Occupancy Sensors (150-500 sq ft Controlled)</t>
  </si>
  <si>
    <t>(LO-62) Occupancy Sensors (&gt;500 sq ft Controlled)</t>
  </si>
  <si>
    <t>(LO-63) Occupancy/Daylight Sensors (&lt;150 sq ft Controlled)</t>
  </si>
  <si>
    <t>(LO-65) Occupancy/Daylight Sensors (&gt;500 sq ft Controlled)</t>
  </si>
  <si>
    <t>Air Conditioning Systems and Heat Pumps</t>
  </si>
  <si>
    <t>(HG-38) Boiler Stack Economizer (80F Reduction)</t>
  </si>
  <si>
    <t>(HG-39) Boiler Stack Economizer (120F Reduction)</t>
  </si>
  <si>
    <t>(HG-40) Boiler Stack Economizer (200F Reduction)</t>
  </si>
  <si>
    <r>
      <t>(PE-21) VFD for Process Fans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50 hp)</t>
    </r>
  </si>
  <si>
    <t>(CA-34) VSD Air Compressor Replacement (&lt; 50 hp, 1 shift - 2,080 hrs/yr)</t>
  </si>
  <si>
    <t>(CA-44) VSD Air Compressor Replacement (&lt; 50 hp, 3 shifts - 6,240 hrs/yr)</t>
  </si>
  <si>
    <t>(CA-51) VSD Air Compressor Replacement (&lt; 50 hp, 2 shifts - 4,160 hrs/yr)</t>
  </si>
  <si>
    <t>(CA-52) VSD Air Compressor Replacement (&lt; 50 hp, 24/7)</t>
  </si>
  <si>
    <t>(CA-45) VSD Air Compressor (Multi, 50-500 hp, &gt; 7,200 hrs)</t>
  </si>
  <si>
    <t>(CA-46) VSD Air Compressor (Multi, 50-500 hp, &gt; 4,000 hrs)</t>
  </si>
  <si>
    <t>(CA-47) VSD Retrofit Air Compressor (Multi, 50-300 hp, &gt; 7,200 hrs)</t>
  </si>
  <si>
    <t>(PG-17) Tank Insulation (1" Low Temp)</t>
  </si>
  <si>
    <t>(PG-18) Tank Insulation (1" High Temp)</t>
  </si>
  <si>
    <t>(PG-19) Tank Insulation (2" Low Temp)</t>
  </si>
  <si>
    <t>(PG-20) Tank Insulation (2" High Temp)</t>
  </si>
  <si>
    <t>(PG-22) Process Boiler Stack Economizer (80F Reduction)</t>
  </si>
  <si>
    <t>(PG-23) Process Boiler Stack Economizer (120F Reduction)</t>
  </si>
  <si>
    <t>(PG-24) Process Boiler Stack Economizer (200F Reduction)</t>
  </si>
  <si>
    <t>(PG-37) Steam Trap Monitoring System - Industrial (250-300 Pressure)</t>
  </si>
  <si>
    <t>(PG-36) Steam Trap Monitoring System - Industrial (175-250 Pressure)</t>
  </si>
  <si>
    <t>(PG-35) Steam Trap Monitoring System - Industrial (125-175 Pressure)</t>
  </si>
  <si>
    <t>(PG-34) Steam Trap Monitoring System - Industrial (75-125 Pressure)</t>
  </si>
  <si>
    <t>(PG-33) Steam Trap Monitoring System - Industrial (30-75 Pressure)</t>
  </si>
  <si>
    <t>(PG-32) Steam Trap Monitoring System - Industrial (15-30 Pressure)</t>
  </si>
  <si>
    <r>
      <t>(PG-31) Steam Trap Monitoring System - Industrial Low Pressure (</t>
    </r>
    <r>
      <rPr>
        <sz val="11"/>
        <rFont val="Calibri"/>
        <family val="2"/>
      </rPr>
      <t>≤</t>
    </r>
    <r>
      <rPr>
        <sz val="11"/>
        <rFont val="Verdana"/>
        <family val="2"/>
      </rPr>
      <t xml:space="preserve"> 15)</t>
    </r>
  </si>
  <si>
    <t>(PG-29) Regenerative Thermal Oxidizer (3 shift NC)</t>
  </si>
  <si>
    <t>(PG-28) Regenerative Thermal Oxidizer (2 shift NC)</t>
  </si>
  <si>
    <t>(PG-27) Regenerative/Recuperative Thermal Oxidizer (3 shift retrofit)</t>
  </si>
  <si>
    <t>(PG-26) Regenerative/Recuperative Thermal Oxidizer (2 shift retrofit)</t>
  </si>
  <si>
    <t>Misc Process Gas</t>
  </si>
  <si>
    <t>(PE-23) 3 Phase HP Battery Charger (1 Shift)</t>
  </si>
  <si>
    <t>(PE-24) 3 Phase HP Battery Charger (2 Shifts)</t>
  </si>
  <si>
    <t>(PE-25) 3 Phase HP Battery Charger (3 Shifts)</t>
  </si>
  <si>
    <t>(PE-26) Elect Commutated Plug Fans (In-Cabinet)</t>
  </si>
  <si>
    <t>(PE-27) Elect Commutated Plug Fans (Under-Cabinet)</t>
  </si>
  <si>
    <t>(PE-32) Insulated Pellet Dryer Ducts (3" diameter)</t>
  </si>
  <si>
    <t>(PE-33) Insulated Pellet Dryer Ducts (4" diameter)</t>
  </si>
  <si>
    <t>(PE-34) Insulated Pellet Dryer Ducts (5" diameter)</t>
  </si>
  <si>
    <t>(PE-35) Insulated Pellet Dryer Ducts (6" diameter)</t>
  </si>
  <si>
    <t>(PE-36) Insulated Pellet Dryer Ducts (8" diameter)</t>
  </si>
  <si>
    <t>(PE-37) Tank Insulation (1" Low Temp)</t>
  </si>
  <si>
    <t>(PE-38) Tank Insulation (1" High Temp)</t>
  </si>
  <si>
    <t>(PE-39) Tank Insulation (2" Low Temp)</t>
  </si>
  <si>
    <t>(PE-40) Tank Insulation (2" High Temp)</t>
  </si>
  <si>
    <t>(FE-31) Door Gaskets on Walk-in Coolers and Freezers (Reservation Required)</t>
  </si>
  <si>
    <t>Custom (Reservation Required)</t>
  </si>
  <si>
    <t>(LO-52T2) DLC-listed NLC system (Reservation Required)</t>
  </si>
  <si>
    <t>(ME-10) Automatic Speed Doors-Between Cooler and Dock</t>
  </si>
  <si>
    <t>(LO-20T1) NLC Tier 1; 1-shift operation (1-65 hrs/week) (Reservation Required)</t>
  </si>
  <si>
    <t>(LO-20T2) NLC Tier 2; 1-shift operation (1-65 hrs/week) (Reservation Required)</t>
  </si>
  <si>
    <t>(LO-21T1) NLC Tier 1; 2-shift operation (66-115 hrs/week) (Reservation Required)</t>
  </si>
  <si>
    <t>(LO-21T2) NLC Tier 2; 2-shift operation (66-115 hrs/week) (Reservation Required)</t>
  </si>
  <si>
    <t>(LO-22T1) NLC Tier 1; 3-shift operation (116-167 hrs/week) (Reservation Required)</t>
  </si>
  <si>
    <t>(LO-22T2) NLC Tier 2; 3-shift operation (116-167 hrs/week) (Reservation Required)</t>
  </si>
  <si>
    <t>(L-1) Interior LED lighting; 1-shift operation (1-65 hrs/week) (Reservation Required)</t>
  </si>
  <si>
    <t>(L-2) Interior LED Lighting; 2-shift operation (66-115 hrs/week) (Reservation Required)</t>
  </si>
  <si>
    <t>(L-3) Interior LED Lighting; 3-shift operation (116-167 hrs/week) (Reservation Required)</t>
  </si>
  <si>
    <t>(L-4) Interior and exterior LED Lighting; 24/7 operation (Reservation Required)</t>
  </si>
  <si>
    <t>Interior and Exterior LED Lighting Pre Post (select product) - Reservation Required</t>
  </si>
  <si>
    <t>Networked Lighting Controls (select product) - Reservation Required</t>
  </si>
  <si>
    <t>phone:  866.796.0512 (option 3)</t>
  </si>
  <si>
    <t>address:  P.O. Box 11289, Detroit, MI  48211</t>
  </si>
  <si>
    <t>email:  dtesaveenergy@dnv.com</t>
  </si>
  <si>
    <t>(HG-15) Demand Control Ventilation</t>
  </si>
  <si>
    <t>Chillers (select product) - Use New Chiller Addendum to calculate savings</t>
  </si>
  <si>
    <t>High Efficiency Pumps - Use PEI Addendum to calculate savings</t>
  </si>
  <si>
    <t>(LO-19NC) LPD (Walkways ≥10ft wide)</t>
  </si>
  <si>
    <t>Apply online at mienergyrebates.com</t>
  </si>
  <si>
    <t>(WG-19) 0.5 gpm Laminar flow restrictor - Public</t>
  </si>
  <si>
    <t>(WG-20) 0.5 gpm Laminar flow restrictor - Private</t>
  </si>
  <si>
    <t>(WG-21) 1.0 gpm Laminar flow restrictor - Private</t>
  </si>
  <si>
    <t>(WG-22) 1.5 gpm Laminar flow restrictor - Private</t>
  </si>
  <si>
    <t>(WG-23) 2.0 gpm Laminar flow restrictor - Private</t>
  </si>
  <si>
    <t>(PE-98) Computer Room Hot Aisle Cold Aisle Configuration, 10°F return air increase, Air Cooled Class</t>
  </si>
  <si>
    <t>(PE-99) Computer Room Hot Aisle Cold Aisle Configuration, 10°F return air increase, Air Cooled Class</t>
  </si>
  <si>
    <t>(PE-104) Computer Room Hot Aisle Cold Aisle Configuration, 5°F return air increase, Air Cooled Class</t>
  </si>
  <si>
    <t>(PE-105) Computer Room Hot Aisle Cold Aisle Configuration, 5°F return air increase, Air Cooled Class</t>
  </si>
  <si>
    <t>(PE-110) CRAC Air Side Economizer Air Cooled Class 1</t>
  </si>
  <si>
    <t>(PE-111) CRAC Air Side Economizer Air Cooled Class 2</t>
  </si>
  <si>
    <t>(PE-112) CRAC Air Side Economizer Air Cooled Class 3</t>
  </si>
  <si>
    <t>(PE-113) CRAC Glycol Economizer Glycol Cooled Class 1</t>
  </si>
  <si>
    <t>(PE-114) CRAC Glycol Economizer Glycol Cooled Class 2</t>
  </si>
  <si>
    <t>(PE-115) CRAC Glycol Economizer Glycol Cooled Class 3</t>
  </si>
  <si>
    <t>(PE-116) CRAC Refrigerant Economizer Air Cooled Class 1</t>
  </si>
  <si>
    <t>(PE-117) CRAC Refrigerant Economizer Air Cooled Class 2</t>
  </si>
  <si>
    <t>(PE-118) CRAC Refrigerant Economizer Air Cooled Class 3</t>
  </si>
  <si>
    <t>(PE-119) High Efficiency CRAC Air Cooled Class 1</t>
  </si>
  <si>
    <t>(PE-120) High Efficiency CRAC Air Cooled Class 2</t>
  </si>
  <si>
    <t>(PE-121) High Efficiency CRAC Air Cooled Class 3</t>
  </si>
  <si>
    <t>(PE-122) High Efficiency CRAC Glycol Cooled Class 1</t>
  </si>
  <si>
    <t>(PE-123) High Efficiency CRAC Glycol Cooled Class 2</t>
  </si>
  <si>
    <t>(PE-124) High Efficiency CRAC Glycol Cooled Class 3</t>
  </si>
  <si>
    <t>(PE-125) High Efficiency CRAC Water Cooled Class 1</t>
  </si>
  <si>
    <t>(PE-126) High Efficiency CRAC Water Cooled Class 2</t>
  </si>
  <si>
    <t>(PE-127) High Efficiency CRAC Water Cooled Class 3</t>
  </si>
  <si>
    <t>(PE-100) Computer Room Hot Aisle Cold Aisle Configuration, 10°F return air increase, Glycol Cooled Class</t>
  </si>
  <si>
    <t>(PE-101) Computer Room Hot Aisle Cold Aisle Configuration, 10°F return air increase, Glycol Cooled Class</t>
  </si>
  <si>
    <t>(PE-102) Computer Room Hot Aisle Cold Aisle Configuration, 10°F return air increase, Water Cooled Class</t>
  </si>
  <si>
    <t>(PE-103) Computer Room Hot Aisle Cold Aisle Configuration, 10°F return air increase, Water Cooled Class</t>
  </si>
  <si>
    <t>(PE-106) Computer Room Hot Aisle Cold Aisle Configuration, 5°F return air increase, Glycol Cooled Class</t>
  </si>
  <si>
    <t>(PE-107) Computer Room Hot Aisle Cold Aisle Configuration, 5°F return air increase, Glycol Cooled Class</t>
  </si>
  <si>
    <t>(PE-108) Computer Room Hot Aisle Cold Aisle Configuration, 5°F return air increase, Water Cooled Class</t>
  </si>
  <si>
    <t>(PE-109) Computer Room Hot Aisle Cold Aisle Configuration, 5°F return air increase, Water Cooled Class</t>
  </si>
  <si>
    <t>CRAC Units</t>
  </si>
  <si>
    <t>(ME-11) 0.5 gpm Laminar flow restrictor - Public</t>
  </si>
  <si>
    <t>(ME-12) 0.5 gpm Laminar flow restrictor - Private</t>
  </si>
  <si>
    <t>(ME-13) 1.0 gpm Laminar flow restrictor - Private</t>
  </si>
  <si>
    <t>(ME-14) 1.5 gpm Laminar flow restrictor - Private</t>
  </si>
  <si>
    <t>(ME-15) 2.0 gpm Laminar flow restrictor - Private</t>
  </si>
  <si>
    <t>(ME-16) HP Water Heater - Residential unit in Commercial Application</t>
  </si>
  <si>
    <t>(HE-72) Ground Loop Heat Pumps (&lt;135,000 Btuh, 17EER, 3.5COP)</t>
  </si>
  <si>
    <t>(HE-73) Ground Loop Heat Pumps (&lt;135,000 Btuh, 19EER, 3.7COP)</t>
  </si>
  <si>
    <t>(HE-74) Ground Loop Heat Pumps (&lt;135,000 Btuh per 0.1 EER increase)</t>
  </si>
  <si>
    <t>(HE-75) Ground Loop Heat Pumps (&lt;135,000 Btuh per 0.1 COP increase)</t>
  </si>
  <si>
    <t>(PE-128) Laboratory - VAV Hood</t>
  </si>
  <si>
    <t>(AG-42) Total ERV Indoor Ag (HID base)</t>
  </si>
  <si>
    <t>(Ag-43) Total ERV Indoor Ag (LED base)</t>
  </si>
  <si>
    <t>0.01% of NEMA Premium efficiency per kVA</t>
  </si>
  <si>
    <t>0.01% of additional efficiency per kVA</t>
  </si>
  <si>
    <t>kVA</t>
  </si>
  <si>
    <t>(ME-17) NEMA Premium Transformer, single-phase (incremental efficiency gain)</t>
  </si>
  <si>
    <t>(ME-18) NEMA Premium Transformer, three-phase (incremental efficiency gain)</t>
  </si>
  <si>
    <t>(ME-19) High Efficiency Liquid Immersed, Single-Phase Transformer (incremental efficiency gain)</t>
  </si>
  <si>
    <t>(ME-20) High Efficiency Liquid Immersed, Three-Phase Transformer (incremental efficiency gain)</t>
  </si>
  <si>
    <t>(ME-21) High Efficiency Medium Voltage Dry-type, Single-Phase Transformers (incremental eff gain)</t>
  </si>
  <si>
    <t>(ME-22) High Efficiency Medium Voltage Dry-type, Three-Phase Transformers (incremental eff gain)</t>
  </si>
  <si>
    <t>(ME-23) High Efficiency Medium Voltage Dry-type, Single-Phase Transformers</t>
  </si>
  <si>
    <t>(ME-24) High Efficiency Liquid Immersed, Single-Phase Transformers</t>
  </si>
  <si>
    <t>(ME-25) NEMA Premium Transformer, single-phase</t>
  </si>
  <si>
    <t>(ME-26) High Efficiency Liquid Immersed, Three-Phase Transformers</t>
  </si>
  <si>
    <t>(ME-27) High Efficiency Medium Voltage Dry-type, Three-Phase Transformers</t>
  </si>
  <si>
    <t>(ME-28) NEMA Premium Transformer, three-phase</t>
  </si>
  <si>
    <t>Watts/Fixture</t>
  </si>
  <si>
    <t>Total Watts Reduced from Grow Lights Measures</t>
  </si>
  <si>
    <t>LPD Maximum</t>
  </si>
  <si>
    <t>(LL-3) LED Recessed Down Light</t>
  </si>
  <si>
    <t>(LO-3) Central Lighting Control</t>
  </si>
  <si>
    <t>(LO-4) Switching Controls for Multilevel Lighting</t>
  </si>
  <si>
    <t>(LO-5) Daylight Sensor Control</t>
  </si>
  <si>
    <t>(LO-8) Stairwell Bi-Level Lighting Controls</t>
  </si>
  <si>
    <t>(LO-9) Exterior Lighting Bi-Level Control w Override, 150 to 1000W HID</t>
  </si>
  <si>
    <t>(HE-3) Air Conditioning System (65,001 Btuh, 5.4 tons to 135,000 Btuh, 11.3 tons)</t>
  </si>
  <si>
    <t>(HE-4) Air Conditioning System (135,001 Btuh, 11.3 tons to 240,000 Btuh, 20 tons)</t>
  </si>
  <si>
    <t>(HE-5) Air Conditioning System (240,001 Btuh, 20 tons to 760,000 Btuh, 63.3 tons)</t>
  </si>
  <si>
    <t>(HE-6) Air Conditioning System (&gt;760,000 Btuh, 63.3 tons, EER 10.2)</t>
  </si>
  <si>
    <t>(HE-70) Air Conditioning System (&gt;760,000 Btuh, 63.3 tons, EER 9.7)</t>
  </si>
  <si>
    <t>(HE-9) Air-source Heat Pumps (65,001 Btuh, 5.4 tons to 135,000 Btuh, 11.3 tons)</t>
  </si>
  <si>
    <t>(HE-10) Air-source Heat Pumps (135,001 Btuh, 11.3 tons to 240,000 Btuh, 20 tons)</t>
  </si>
  <si>
    <t>(HE-11) Air-source Heat Pumps (&gt;240,000 Btuh, 20 tons)</t>
  </si>
  <si>
    <t>(HE-12) Water Loop Heat Pumps (≤ 17,000 Btuh, 1.4 tons)</t>
  </si>
  <si>
    <t>(HE-13) Water Loop Heat Pumps (17,001 Btuh, 1.4 tons to 65,000 Btuh, 5.4 tons)</t>
  </si>
  <si>
    <t>(HE-14) Water Loop Heat Pumps (65,001 Btuh, 5.4 tons to 135,000 Btuh, 11.3 tons)</t>
  </si>
  <si>
    <t>(HE-17) Packaged Terminal Air Conditioner (&lt; 7000 Btuh)</t>
  </si>
  <si>
    <t>(HE-55) Packaged Terminal Air Conditioner (7,000 - 15,000 Btuh)</t>
  </si>
  <si>
    <t>(HE-56) Packaged Terminal Air Conditioner (&gt; 15,000 Btuh)</t>
  </si>
  <si>
    <t>(HE-18) Packaged Terminal Heat Pumps (&lt; 7,000 Btuh, 0.583 tons)</t>
  </si>
  <si>
    <t>(HE-66) Packaged Terminal Heat Pumps (≥ 7,000 Btuh, 0.583 tons to ≤ 15,000 Btu/hr, 1.25 tons)</t>
  </si>
  <si>
    <t>(HE-67) Packaged Terminal Heat Pumps (&gt; 15,000 Btuh, 1.25 tons)</t>
  </si>
  <si>
    <t>(HE-26) Guest Room Energy Management (AC/Elec heat)</t>
  </si>
  <si>
    <t>(HE-27) Guest Room Energy Management (AC/Gas Heat)</t>
  </si>
  <si>
    <t>(HE-28) Web Enabled EMS (Electric) (Reservation Required)</t>
  </si>
  <si>
    <t>(HE-29) Chilled Water Reset (5 deg)</t>
  </si>
  <si>
    <t>(HE-59) Chilled Water Reset (10 deg)</t>
  </si>
  <si>
    <t>(HE-37) HVAC Occ Sensor</t>
  </si>
  <si>
    <t>(HE-60) Dual Duct System/Multi Zone System to Variable Air Volume (Reservation Required)</t>
  </si>
  <si>
    <t>(HE-39) VFD Fan</t>
  </si>
  <si>
    <t>(HE-40) VFD Pump</t>
  </si>
  <si>
    <t>(HE-69) VFD for HVAC Fans - Fixed Speed, Tier 1 (51-54 Hz)</t>
  </si>
  <si>
    <t>(HE-41) Economizer</t>
  </si>
  <si>
    <t>(HE-42) Cool roof</t>
  </si>
  <si>
    <t>(HE-43) High Performance Glazing</t>
  </si>
  <si>
    <t>(HE-44) Window Film</t>
  </si>
  <si>
    <t>(HE-68) Original double hung window with low U storm</t>
  </si>
  <si>
    <t>(HE-45) ECM on Small Commercial Furnaces replacing non-ECM</t>
  </si>
  <si>
    <t>(HE-46) Efficient Chilled Water Pump</t>
  </si>
  <si>
    <t>(HE-47) Efficient Hot Water Pump</t>
  </si>
  <si>
    <t>(HE-51) VFD HW Pump</t>
  </si>
  <si>
    <t>(HE-52) VFD Primary CHW Pump</t>
  </si>
  <si>
    <t>(HE-53) VFD Tower Fan</t>
  </si>
  <si>
    <t>(HE-54) VFD CW Pump</t>
  </si>
  <si>
    <t>(HE-61) High-Volume, Low-Speed Fans (16' fan blade diameter) - for Industrial</t>
  </si>
  <si>
    <t>(HE-62) High-Volume, Low-Speed Fans (18' fan blade diameter) - for Industrial</t>
  </si>
  <si>
    <t>(HE-63) High-Volume, Low-Speed Fans (20' fan blade diameter) - for Industrial</t>
  </si>
  <si>
    <t>(HE-64) High-Volume, Low-Speed Fans (22' fan blade diameter) - for Industrial</t>
  </si>
  <si>
    <t>(HE-65) High-Volume, Low-Speed Fans (24' fan blade diameter) - for Industrial</t>
  </si>
  <si>
    <t>(HG-7) Infrared Heaters</t>
  </si>
  <si>
    <t>(HG-9) Destratification Fans</t>
  </si>
  <si>
    <t>(HE-48) Refrigerant charging correction on RTU AC</t>
  </si>
  <si>
    <t>(HE-49) DX Condenser Coil Cleaning</t>
  </si>
  <si>
    <t>(HE-50) Chiller Tune Up</t>
  </si>
  <si>
    <t>(HE-58) Optimum Start (Reservation Required)</t>
  </si>
  <si>
    <t>(HE-57) Chiller Plant Optimization (Reservation Required)</t>
  </si>
  <si>
    <t>(HG-46) Optimum Start</t>
  </si>
  <si>
    <t>(HG-53) High Efficiency Boiler (&lt; 300kBtuh 88% AFUE)</t>
  </si>
  <si>
    <t>Estimate of 1st Year Savings (kWh)</t>
  </si>
  <si>
    <t>MBH</t>
  </si>
  <si>
    <t>Size (hp) per Pump or Fan</t>
  </si>
  <si>
    <t>Size (MBH) per Unit</t>
  </si>
  <si>
    <t># of CRAC Units</t>
  </si>
  <si>
    <t>Pre # of Fixtures</t>
  </si>
  <si>
    <t>Post # of Fixtures</t>
  </si>
  <si>
    <t>(HG-1) Modulating Burner Control Retrofit</t>
  </si>
  <si>
    <t>(HG-2) Boiler Reset Controls</t>
  </si>
  <si>
    <t>(HG-3) High Efficiency Furnace (95% Efficient)</t>
  </si>
  <si>
    <t>(HG-4) High Efficiency Furnace (92% Efficient)</t>
  </si>
  <si>
    <t>(HG-5) High Efficiency Boiler (&lt; 300 kBtuh 90% AFUE)</t>
  </si>
  <si>
    <t>(HG-6) Steam Trap Repair or Replace</t>
  </si>
  <si>
    <t>(AG-1) VFD on Irrigation Systems (Reservation Required)</t>
  </si>
  <si>
    <t>(AG-2) Sprinkler to Drip Irrigation Systems (Reservation Required)</t>
  </si>
  <si>
    <t>(AG-3) Low Pressure Sprinkler Nozzles (Reservation Required)</t>
  </si>
  <si>
    <t>(AG-4) Scroll Compressor for Dairy Refrigeration</t>
  </si>
  <si>
    <t>(AG-5) Variable Freq Controller for Vacuum Pump (Reservation Required)</t>
  </si>
  <si>
    <t>(AG-6) VFD on Milk Pump w/existing pre cooler (Reservation Required)</t>
  </si>
  <si>
    <t>(AG-7) VFD on Milk Pump w/new pre cooler (Reservation Required)</t>
  </si>
  <si>
    <t>(AG-8) Milk Pre-cooler (heat exchanger, chiller savings)</t>
  </si>
  <si>
    <t>(AG-9) Grain Storage Temp/Moisture Controller</t>
  </si>
  <si>
    <t>(ME-1) Intelligent Surge Protector</t>
  </si>
  <si>
    <t>(ME-2) PC Network Energy Management Controls</t>
  </si>
  <si>
    <t>(ME-3) High Efficiency Clothes Washer (E Dryer, E Water Heater)</t>
  </si>
  <si>
    <t>(ME-4) High Efficiency Clothes Washer (G Dryer, E Water Heater)</t>
  </si>
  <si>
    <t>(WG-1) High Efficiency Indirect Domestic Hot Water Heating System 90%</t>
  </si>
  <si>
    <t>(WG-2) Mid Efficiency Indirect Domestic Hot Water Heating System 84%</t>
  </si>
  <si>
    <t>(WG-3) Gas Tankless Water Heater</t>
  </si>
  <si>
    <t>(WG-8) Gas Storage WH &lt;= 75,000 Btuh (≥ 0.80EF)</t>
  </si>
  <si>
    <t>(WG-4) High Efficiency Pool Heater (Gas Heat)</t>
  </si>
  <si>
    <t>(WG-5) Low-Flow Aerators</t>
  </si>
  <si>
    <t>(WG-6) Low-Flow Showerheads</t>
  </si>
  <si>
    <t>(IG-1) Pipe Wrap Steam Boiler</t>
  </si>
  <si>
    <t>(IG-2) Pipe Wrap Steam Boiler Condensate Return</t>
  </si>
  <si>
    <t>(IG-3) Pipe Wrap Hot Water Boiler</t>
  </si>
  <si>
    <t>(IG-4) Domestic Hot Water Pipe Wrap 120F</t>
  </si>
  <si>
    <t>(IG-5) Greenhouse Heat Curtain</t>
  </si>
  <si>
    <t>(IG-6) Greenhouse Infrared Film</t>
  </si>
  <si>
    <t>(IG-7) Truck Loading Dock Seals (New Installation) (Reservation Required)</t>
  </si>
  <si>
    <t>(IG-8) Truck Loading Dock Seals (Replacement) (Reservation Required)</t>
  </si>
  <si>
    <t>(IG-9) Truck Loading Dock Leveler Ramp Air Pit Seals (New Installation)</t>
  </si>
  <si>
    <t>(ME-5) Heat Pump Storage Water Heater</t>
  </si>
  <si>
    <t>(ME-6) Electric Tankless Water Heater</t>
  </si>
  <si>
    <t>(ME-7) High Efficiency Hand Dryer</t>
  </si>
  <si>
    <t>(ME-8) Automatic Speed Doors-Between Freezer and Dock</t>
  </si>
  <si>
    <t>(ME-9) Automatic Speed Doors-Between Freezer and Cooler</t>
  </si>
  <si>
    <t>(CA-81) Dew Point Controls for Desiccant Air Dryers</t>
  </si>
  <si>
    <t>V1    1.1.24</t>
  </si>
  <si>
    <t>web:  dteenergy.com/equipment-rebates/</t>
  </si>
  <si>
    <t>The DTE Energy Efficiency Program for Business offers businesses like yours rebates for new energy-efficient improvements, including lighting, HVAC, process improvements, and more. This guide serves as a tool to estimate potential rebates. Please note that this calculator is not a substitute for a formal application.</t>
  </si>
  <si>
    <t>Total Rebates</t>
  </si>
  <si>
    <t>Total Estimated Rebates</t>
  </si>
  <si>
    <t>NOTE: Measure rebates are estimated and may not necessarily reflect actual rebates of a submitted project.</t>
  </si>
  <si>
    <t>Total Rebate</t>
  </si>
  <si>
    <t>Rebate/kW Reduced</t>
  </si>
  <si>
    <t>Rebate/Unit</t>
  </si>
  <si>
    <t>Rebate/Watt Reduced</t>
  </si>
  <si>
    <t>Rebate/Watt Installed</t>
  </si>
  <si>
    <t>HVAC/Boiler Tune-Ups</t>
  </si>
  <si>
    <t>Custom</t>
  </si>
  <si>
    <t>Miscellaneous</t>
  </si>
  <si>
    <t>HVAC</t>
  </si>
  <si>
    <t>Process</t>
  </si>
  <si>
    <t>Networked Lighting Control Tier 2 - Additional Rebates</t>
  </si>
  <si>
    <t>(LO-17NC) LPD (Exam/Treatment Room)</t>
  </si>
  <si>
    <t>(LO-17NC) LPD (Laboratory - Classroom)</t>
  </si>
  <si>
    <t>(LO-17NC) LPD (Laboratory - Other)</t>
  </si>
  <si>
    <t>(LO-17NC) LPD (Operating Room)</t>
  </si>
  <si>
    <t>(LO-17NC) LPD (Pharmacy)</t>
  </si>
  <si>
    <t>(LL-86) Illuminated Signs to LED - Exterior</t>
  </si>
  <si>
    <t>(HE-2) Air Conditioning System (&lt; 65,000 Btuh, 5.4 tons, 3  Phase)</t>
  </si>
  <si>
    <t>(HE-7) Air-source Heat Pumps (&lt; 65,000 Btuh, 5.4 tons, 3 phase)</t>
  </si>
  <si>
    <t>(LO-23T1) Tier 1 DLC Listed LED (8760 hrs/week operation) (Reservation Required)</t>
  </si>
  <si>
    <t>(LO-23T2) Tier 2 DLC Listed LED (8760 hrs/week operation) (Reservation Required)</t>
  </si>
  <si>
    <t>(LO-64) Occupancy/Daylight Sensors (150-500 sq ft Controlled)</t>
  </si>
  <si>
    <t>(HE-76) WLHP (Water Loop Heat Pump) System</t>
  </si>
  <si>
    <t>(HE-77) CAV (Constant Air Volumn) to VAV (Variable Air Volumn) (Electric Savings)</t>
  </si>
  <si>
    <t>(HG-59) CAV (Constant Air Volumn) to VAV (Variable Air Volumn) (Gas Savings)</t>
  </si>
  <si>
    <t>(HE-71) Smart Thermostat (Elec)</t>
  </si>
  <si>
    <t>(HG-55) High Efficiency Boiler (&gt; 2,500 kBtuh - 10,000 kBtuh, 88 Ec)</t>
  </si>
  <si>
    <t>(HG-56) High Efficiency Boiler (&gt; 2,500 kBtuh - 10,000 kBtuh, 90 Ec)</t>
  </si>
  <si>
    <t>(HG-57) High Efficiency Boiler (300 - 2,500 kBtuh 88 Et)</t>
  </si>
  <si>
    <t>(HG-58) High Efficiency Boiler (300 - 2,500 kBtuh 90 Et)</t>
  </si>
  <si>
    <t>(HG-60) High Efficiency Boiler (&gt; 10,000 kBtuh 88 Ec)</t>
  </si>
  <si>
    <t>(HG-61) High Efficiency Boiler (&gt; 10,000 kBtuh 90 Ec)</t>
  </si>
  <si>
    <t>(PE-9) VFD on Pumps (1.5 HP)</t>
  </si>
  <si>
    <t>(PE-134) Computer Room Air Side Heat Exchanger (&lt; 65 MBH)</t>
  </si>
  <si>
    <t>(PE-135) Computer Room Air Side Heat Exchanger (65 - 240 MBH)</t>
  </si>
  <si>
    <t>(PE-136) Computer Room Air Side Heat Exchanger (&gt; 240 MBH)</t>
  </si>
  <si>
    <t>(PE-137) VFD for Pool Pump</t>
  </si>
  <si>
    <t>(PE-130) Efficient Rectifier (≤ 200 Amps at 94% Efficiency with CRAC economizer)</t>
  </si>
  <si>
    <t>(PE-131) Efficient Rectifier (≤ 200 Amps at 94% Efficiency without CRAC economizer)</t>
  </si>
  <si>
    <t>(PE-132) Efficient Rectifier (≤ 200 Amps at 97% Efficiency with CRAC economizer)</t>
  </si>
  <si>
    <t>(PE-133) Efficient Rectifier (≤ 200 Amps at 97% Efficiency without CRAC economizer)</t>
  </si>
  <si>
    <t>(PE-138) VFD for Process Fans (Fixed Speed, Tier 1, 51 to 54 Hz)</t>
  </si>
  <si>
    <t>(PE-139) VFD for Process Fans (Fixed Speed, Tier 1, 51 to 54 Hz ECM)</t>
  </si>
  <si>
    <t>(PE-140) VFD for Process Fans (Fixed Speed, Tier 2, under 50 Hz)</t>
  </si>
  <si>
    <t>(PE-141) VFD for Process Fans (Fixed Speed, Tier 2, under 50 Hz ECM)</t>
  </si>
  <si>
    <t>(FE-22) Efficient Oversized Refrigeration Condenser</t>
  </si>
  <si>
    <t>(AG-39) Dehumidification Units (&gt; 155 to ≤ 478 Pint/Day Capacity)</t>
  </si>
  <si>
    <t>(NC-2) LEED Certification Level (Certified/Silver gas)</t>
  </si>
  <si>
    <t>(NC-3) LEED Certification Level (Gold gas)</t>
  </si>
  <si>
    <t>(NC-4) LEED Certification Level (Platinum gas)</t>
  </si>
  <si>
    <t>(NC-2) LEED Certification Level (Certified/Silver electric)</t>
  </si>
  <si>
    <t>(NC-3) LEED Certification Level (Gold electric)</t>
  </si>
  <si>
    <t>(NC-4) LEED Certification Level (Platinum electric)</t>
  </si>
  <si>
    <t>(AG-44) Heating Mats for Hog Farms (Single)</t>
  </si>
  <si>
    <t>(AG-45) Heating Mats for Hog Farms (Double)</t>
  </si>
  <si>
    <t>mat</t>
  </si>
  <si>
    <t>Building Operator Certification (Non Profit/Public Entity, Electric Only)</t>
  </si>
  <si>
    <t>Building Operator Certification (Non Profit/Public Entity, Electric Portion of Combo)</t>
  </si>
  <si>
    <t>Building Operator Certification (Profit/Private Entity, Electric Only)</t>
  </si>
  <si>
    <t>Building Operator Certification (Profit/Private Entity, Electric Portion of Combo)</t>
  </si>
  <si>
    <t>Building Operator Certification (Non Profit/Public Entity, Gas Only)</t>
  </si>
  <si>
    <t>Building Operator Certification (Non Profit/Public Entity, Gas Portion of Combo)</t>
  </si>
  <si>
    <t>Building Operator Certification (Profit/Private Entity, Gas Only)</t>
  </si>
  <si>
    <t>Building Operator Certification (Profit/Private Entity, Gas Portion of Combo)</t>
  </si>
  <si>
    <t>(AG-13) Circulation/Exhaust/Ventilation Fans (24-35 fan blade diameter)</t>
  </si>
  <si>
    <t>(AG-14) Circulation/Exhaust/Ventilation Fans (36-47 fan blade diameter)</t>
  </si>
  <si>
    <t>(AG-15) Circulation/Exhaust/Ventilation Fans (48-71 fan blade diameter)</t>
  </si>
  <si>
    <t>(AG-16) High-Volume, Low-Speed Fans (16 ft fan blade diameter)</t>
  </si>
  <si>
    <t>(AG-17) High-Volume, Low-Speed Fans (18 ft fan blade diameter)</t>
  </si>
  <si>
    <t>(AG-18) High-Volume, Low-Speed Fans (20 ft fan blade diameter)</t>
  </si>
  <si>
    <t>(AG-19) High-Volume, Low-Speed Fans (22 ft fan blade diameter)</t>
  </si>
  <si>
    <t>(AG-20) High-Volume, Low-Speed Fans (24 ft fan blade diameter)</t>
  </si>
  <si>
    <t>(AG-21) Fan T-Stat Controller (Reservation Required)</t>
  </si>
  <si>
    <t>(AG-42) Total ERV Indoor Ag (with HID Base lighting)</t>
  </si>
  <si>
    <t>(AG-43) Total ERV Indoor Ag (with LED Base lighting)</t>
  </si>
  <si>
    <t>(NC-1) LEED Design Review (Electric portion of combo)</t>
  </si>
  <si>
    <t>(NC-1) LEED Design Review (Gas only)</t>
  </si>
  <si>
    <t>(NC-1) LEED Design Review (Electric only)</t>
  </si>
  <si>
    <t>(NC-1) LEED Design Review (Gas portion of combo)</t>
  </si>
  <si>
    <t>2024 Quick Rebate Calculator</t>
  </si>
  <si>
    <t>protector</t>
  </si>
  <si>
    <t>review</t>
  </si>
  <si>
    <t>boiler</t>
  </si>
  <si>
    <t>burner</t>
  </si>
  <si>
    <t>furnace/RTU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</si>
</sst>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&quot;$&quot;#,##0.00"/>
    <numFmt numFmtId="165" formatCode="&quot;$&quot;#,##0.000"/>
  </numFmts>
  <fonts count="24" x14ac:knownFonts="1">
    <font>
      <sz val="11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26"/>
      <color rgb="FF002060"/>
      <name val="Calibri"/>
      <family val="2"/>
      <scheme val="minor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sz val="14"/>
      <name val="Calibri"/>
      <family val="2"/>
      <scheme val="minor"/>
    </font>
    <font>
      <sz val="26"/>
      <color rgb="FF1E3575"/>
      <name val="Verdana"/>
      <family val="2"/>
    </font>
    <font>
      <sz val="16"/>
      <color theme="1"/>
      <name val="Verdana"/>
      <family val="2"/>
    </font>
    <font>
      <b/>
      <sz val="13"/>
      <color theme="0"/>
      <name val="Verdana"/>
      <family val="2"/>
    </font>
    <font>
      <sz val="13"/>
      <color theme="1"/>
      <name val="Verdana"/>
      <family val="2"/>
    </font>
    <font>
      <b/>
      <sz val="13"/>
      <name val="Verdana"/>
      <family val="2"/>
    </font>
    <font>
      <sz val="12"/>
      <color theme="1"/>
      <name val="Verdana"/>
      <family val="2"/>
    </font>
    <font>
      <sz val="11"/>
      <color theme="1"/>
      <name val="Verdana"/>
      <family val="2"/>
    </font>
    <font>
      <sz val="11"/>
      <name val="Verdana"/>
      <family val="2"/>
    </font>
    <font>
      <sz val="24"/>
      <color rgb="FF1E3575"/>
      <name val="Verdana"/>
      <family val="2"/>
    </font>
    <font>
      <sz val="12"/>
      <name val="Verdana"/>
      <family val="2"/>
    </font>
    <font>
      <b/>
      <sz val="11"/>
      <color theme="0"/>
      <name val="Verdana"/>
      <family val="2"/>
    </font>
    <font>
      <b/>
      <sz val="18"/>
      <color theme="1"/>
      <name val="Verdana"/>
      <family val="2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2060"/>
      <name val="Verdana"/>
      <family val="2"/>
    </font>
    <font>
      <sz val="11"/>
      <color theme="1" tint="0.249977111117893"/>
      <name val="Verdana"/>
      <family val="2"/>
    </font>
    <font>
      <sz val="11"/>
      <name val="Calibri"/>
      <family val="2"/>
    </font>
    <font>
      <sz val="11"/>
      <color theme="0" tint="-0.14999847407452621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1E3575"/>
        <bgColor indexed="64"/>
      </patternFill>
    </fill>
    <fill>
      <patternFill patternType="solid">
        <fgColor rgb="FFD9D9D6"/>
        <bgColor indexed="64"/>
      </patternFill>
    </fill>
    <fill>
      <patternFill patternType="solid">
        <fgColor rgb="FF007C91"/>
        <bgColor indexed="64"/>
      </patternFill>
    </fill>
    <fill>
      <patternFill patternType="solid">
        <fgColor theme="9" tint="-0.249977111117893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2">
    <xf numFmtId="0" fontId="0" fillId="0" borderId="0"/>
    <xf numFmtId="43" fontId="18" fillId="0" borderId="0" applyFont="0" applyFill="0" applyBorder="0" applyAlignment="0" applyProtection="0"/>
  </cellStyleXfs>
  <cellXfs count="150">
    <xf numFmtId="0" fontId="0" fillId="0" borderId="0" xfId="0"/>
    <xf numFmtId="0" fontId="3" fillId="3" borderId="0" xfId="0" applyFont="1" applyFill="1"/>
    <xf numFmtId="0" fontId="0" fillId="3" borderId="0" xfId="0" applyFill="1"/>
    <xf numFmtId="164" fontId="5" fillId="3" borderId="0" xfId="0" applyNumberFormat="1" applyFont="1" applyFill="1"/>
    <xf numFmtId="164" fontId="3" fillId="3" borderId="0" xfId="0" applyNumberFormat="1" applyFont="1" applyFill="1"/>
    <xf numFmtId="0" fontId="3" fillId="3" borderId="0" xfId="0" applyFont="1" applyFill="1" applyAlignment="1">
      <alignment wrapText="1"/>
    </xf>
    <xf numFmtId="0" fontId="16" fillId="6" borderId="7" xfId="0" applyFont="1" applyFill="1" applyBorder="1" applyAlignment="1">
      <alignment wrapText="1"/>
    </xf>
    <xf numFmtId="0" fontId="13" fillId="2" borderId="1" xfId="0" applyFont="1" applyFill="1" applyBorder="1" applyProtection="1">
      <protection locked="0"/>
    </xf>
    <xf numFmtId="164" fontId="13" fillId="3" borderId="1" xfId="0" applyNumberFormat="1" applyFont="1" applyFill="1" applyBorder="1"/>
    <xf numFmtId="0" fontId="13" fillId="2" borderId="12" xfId="0" applyFont="1" applyFill="1" applyBorder="1" applyProtection="1">
      <protection locked="0"/>
    </xf>
    <xf numFmtId="164" fontId="13" fillId="3" borderId="12" xfId="0" applyNumberFormat="1" applyFont="1" applyFill="1" applyBorder="1"/>
    <xf numFmtId="164" fontId="13" fillId="3" borderId="0" xfId="0" applyNumberFormat="1" applyFont="1" applyFill="1"/>
    <xf numFmtId="0" fontId="13" fillId="3" borderId="1" xfId="0" applyFont="1" applyFill="1" applyBorder="1"/>
    <xf numFmtId="0" fontId="13" fillId="3" borderId="12" xfId="0" applyFont="1" applyFill="1" applyBorder="1"/>
    <xf numFmtId="0" fontId="13" fillId="3" borderId="0" xfId="0" applyFont="1" applyFill="1"/>
    <xf numFmtId="2" fontId="13" fillId="3" borderId="0" xfId="0" applyNumberFormat="1" applyFont="1" applyFill="1"/>
    <xf numFmtId="0" fontId="16" fillId="6" borderId="6" xfId="0" applyFont="1" applyFill="1" applyBorder="1" applyAlignment="1">
      <alignment wrapText="1"/>
    </xf>
    <xf numFmtId="0" fontId="13" fillId="3" borderId="9" xfId="0" applyFont="1" applyFill="1" applyBorder="1"/>
    <xf numFmtId="0" fontId="13" fillId="3" borderId="11" xfId="0" applyFont="1" applyFill="1" applyBorder="1"/>
    <xf numFmtId="165" fontId="13" fillId="3" borderId="0" xfId="0" applyNumberFormat="1" applyFont="1" applyFill="1"/>
    <xf numFmtId="0" fontId="13" fillId="3" borderId="1" xfId="0" applyFont="1" applyFill="1" applyBorder="1" applyAlignment="1">
      <alignment wrapText="1"/>
    </xf>
    <xf numFmtId="0" fontId="13" fillId="3" borderId="12" xfId="0" applyFont="1" applyFill="1" applyBorder="1" applyAlignment="1">
      <alignment wrapText="1"/>
    </xf>
    <xf numFmtId="0" fontId="13" fillId="3" borderId="0" xfId="0" applyFont="1" applyFill="1" applyAlignment="1">
      <alignment wrapText="1"/>
    </xf>
    <xf numFmtId="0" fontId="13" fillId="2" borderId="1" xfId="0" applyFont="1" applyFill="1" applyBorder="1" applyAlignment="1" applyProtection="1">
      <alignment horizontal="center"/>
      <protection locked="0"/>
    </xf>
    <xf numFmtId="0" fontId="13" fillId="2" borderId="12" xfId="0" applyFont="1" applyFill="1" applyBorder="1" applyAlignment="1" applyProtection="1">
      <alignment horizontal="center"/>
      <protection locked="0"/>
    </xf>
    <xf numFmtId="0" fontId="16" fillId="6" borderId="7" xfId="0" applyFont="1" applyFill="1" applyBorder="1" applyAlignment="1">
      <alignment horizontal="center" wrapText="1"/>
    </xf>
    <xf numFmtId="0" fontId="16" fillId="6" borderId="8" xfId="0" applyFont="1" applyFill="1" applyBorder="1" applyAlignment="1">
      <alignment horizontal="center" wrapText="1"/>
    </xf>
    <xf numFmtId="0" fontId="16" fillId="6" borderId="6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horizontal="center"/>
    </xf>
    <xf numFmtId="0" fontId="13" fillId="3" borderId="12" xfId="0" applyFont="1" applyFill="1" applyBorder="1" applyAlignment="1">
      <alignment horizontal="center"/>
    </xf>
    <xf numFmtId="0" fontId="13" fillId="3" borderId="9" xfId="0" applyFont="1" applyFill="1" applyBorder="1" applyAlignment="1">
      <alignment horizontal="center"/>
    </xf>
    <xf numFmtId="0" fontId="13" fillId="3" borderId="11" xfId="0" applyFont="1" applyFill="1" applyBorder="1" applyAlignment="1">
      <alignment horizontal="center"/>
    </xf>
    <xf numFmtId="164" fontId="13" fillId="3" borderId="1" xfId="0" applyNumberFormat="1" applyFont="1" applyFill="1" applyBorder="1" applyAlignment="1">
      <alignment horizontal="center"/>
    </xf>
    <xf numFmtId="164" fontId="13" fillId="3" borderId="12" xfId="0" applyNumberFormat="1" applyFont="1" applyFill="1" applyBorder="1" applyAlignment="1">
      <alignment horizontal="center"/>
    </xf>
    <xf numFmtId="0" fontId="3" fillId="3" borderId="0" xfId="0" applyFont="1" applyFill="1" applyAlignment="1">
      <alignment horizontal="center"/>
    </xf>
    <xf numFmtId="2" fontId="13" fillId="3" borderId="1" xfId="0" applyNumberFormat="1" applyFont="1" applyFill="1" applyBorder="1" applyAlignment="1">
      <alignment horizontal="center"/>
    </xf>
    <xf numFmtId="2" fontId="13" fillId="3" borderId="12" xfId="0" applyNumberFormat="1" applyFont="1" applyFill="1" applyBorder="1" applyAlignment="1">
      <alignment horizontal="center"/>
    </xf>
    <xf numFmtId="164" fontId="13" fillId="3" borderId="0" xfId="0" applyNumberFormat="1" applyFont="1" applyFill="1" applyAlignment="1">
      <alignment horizontal="center"/>
    </xf>
    <xf numFmtId="0" fontId="13" fillId="3" borderId="1" xfId="0" applyFont="1" applyFill="1" applyBorder="1" applyAlignment="1">
      <alignment horizontal="center" wrapText="1"/>
    </xf>
    <xf numFmtId="0" fontId="13" fillId="3" borderId="12" xfId="0" applyFont="1" applyFill="1" applyBorder="1" applyAlignment="1">
      <alignment horizontal="center" wrapText="1"/>
    </xf>
    <xf numFmtId="0" fontId="8" fillId="4" borderId="0" xfId="0" applyFont="1" applyFill="1" applyAlignment="1">
      <alignment horizontal="center" vertical="center"/>
    </xf>
    <xf numFmtId="0" fontId="3" fillId="3" borderId="16" xfId="0" applyFont="1" applyFill="1" applyBorder="1"/>
    <xf numFmtId="0" fontId="3" fillId="3" borderId="21" xfId="0" applyFont="1" applyFill="1" applyBorder="1"/>
    <xf numFmtId="0" fontId="3" fillId="3" borderId="21" xfId="0" applyFont="1" applyFill="1" applyBorder="1" applyAlignment="1">
      <alignment horizontal="center"/>
    </xf>
    <xf numFmtId="0" fontId="3" fillId="3" borderId="14" xfId="0" applyFont="1" applyFill="1" applyBorder="1"/>
    <xf numFmtId="0" fontId="3" fillId="3" borderId="17" xfId="0" applyFont="1" applyFill="1" applyBorder="1"/>
    <xf numFmtId="0" fontId="14" fillId="3" borderId="0" xfId="0" applyFont="1" applyFill="1"/>
    <xf numFmtId="0" fontId="2" fillId="3" borderId="0" xfId="0" applyFont="1" applyFill="1"/>
    <xf numFmtId="0" fontId="3" fillId="3" borderId="18" xfId="0" applyFont="1" applyFill="1" applyBorder="1"/>
    <xf numFmtId="0" fontId="13" fillId="3" borderId="0" xfId="0" applyFont="1" applyFill="1" applyAlignment="1">
      <alignment horizontal="center"/>
    </xf>
    <xf numFmtId="164" fontId="5" fillId="3" borderId="18" xfId="0" applyNumberFormat="1" applyFont="1" applyFill="1" applyBorder="1"/>
    <xf numFmtId="0" fontId="3" fillId="3" borderId="19" xfId="0" applyFont="1" applyFill="1" applyBorder="1"/>
    <xf numFmtId="0" fontId="3" fillId="3" borderId="22" xfId="0" applyFont="1" applyFill="1" applyBorder="1"/>
    <xf numFmtId="0" fontId="3" fillId="3" borderId="22" xfId="0" applyFont="1" applyFill="1" applyBorder="1" applyAlignment="1">
      <alignment horizontal="center"/>
    </xf>
    <xf numFmtId="0" fontId="3" fillId="3" borderId="20" xfId="0" applyFont="1" applyFill="1" applyBorder="1"/>
    <xf numFmtId="0" fontId="3" fillId="3" borderId="21" xfId="0" applyFont="1" applyFill="1" applyBorder="1" applyAlignment="1">
      <alignment wrapText="1"/>
    </xf>
    <xf numFmtId="0" fontId="3" fillId="3" borderId="22" xfId="0" applyFont="1" applyFill="1" applyBorder="1" applyAlignment="1">
      <alignment wrapText="1"/>
    </xf>
    <xf numFmtId="0" fontId="0" fillId="3" borderId="0" xfId="0" applyFill="1" applyAlignment="1">
      <alignment vertical="center"/>
    </xf>
    <xf numFmtId="0" fontId="0" fillId="2" borderId="16" xfId="0" applyFill="1" applyBorder="1"/>
    <xf numFmtId="0" fontId="0" fillId="2" borderId="21" xfId="0" applyFill="1" applyBorder="1"/>
    <xf numFmtId="0" fontId="0" fillId="2" borderId="14" xfId="0" applyFill="1" applyBorder="1"/>
    <xf numFmtId="0" fontId="0" fillId="2" borderId="17" xfId="0" applyFill="1" applyBorder="1"/>
    <xf numFmtId="0" fontId="1" fillId="2" borderId="0" xfId="0" applyFont="1" applyFill="1"/>
    <xf numFmtId="0" fontId="0" fillId="2" borderId="0" xfId="0" applyFill="1"/>
    <xf numFmtId="0" fontId="0" fillId="2" borderId="18" xfId="0" applyFill="1" applyBorder="1"/>
    <xf numFmtId="0" fontId="6" fillId="2" borderId="0" xfId="0" applyFont="1" applyFill="1"/>
    <xf numFmtId="0" fontId="7" fillId="2" borderId="0" xfId="0" applyFont="1" applyFill="1"/>
    <xf numFmtId="0" fontId="2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1" fillId="2" borderId="0" xfId="0" applyFont="1" applyFill="1" applyAlignment="1">
      <alignment horizontal="left" wrapText="1"/>
    </xf>
    <xf numFmtId="0" fontId="0" fillId="2" borderId="17" xfId="0" applyFill="1" applyBorder="1" applyAlignment="1">
      <alignment vertical="center"/>
    </xf>
    <xf numFmtId="0" fontId="21" fillId="2" borderId="0" xfId="0" applyFont="1" applyFill="1" applyAlignment="1">
      <alignment vertical="center"/>
    </xf>
    <xf numFmtId="0" fontId="12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0" fillId="2" borderId="18" xfId="0" applyFill="1" applyBorder="1" applyAlignment="1">
      <alignment vertical="center"/>
    </xf>
    <xf numFmtId="0" fontId="0" fillId="2" borderId="19" xfId="0" applyFill="1" applyBorder="1"/>
    <xf numFmtId="0" fontId="0" fillId="2" borderId="22" xfId="0" applyFill="1" applyBorder="1"/>
    <xf numFmtId="0" fontId="0" fillId="2" borderId="20" xfId="0" applyFill="1" applyBorder="1"/>
    <xf numFmtId="164" fontId="13" fillId="3" borderId="1" xfId="0" applyNumberFormat="1" applyFont="1" applyFill="1" applyBorder="1" applyAlignment="1" applyProtection="1">
      <alignment horizontal="center"/>
      <protection hidden="1"/>
    </xf>
    <xf numFmtId="164" fontId="13" fillId="3" borderId="10" xfId="0" applyNumberFormat="1" applyFont="1" applyFill="1" applyBorder="1" applyAlignment="1" applyProtection="1">
      <alignment horizontal="center"/>
      <protection hidden="1"/>
    </xf>
    <xf numFmtId="164" fontId="13" fillId="3" borderId="12" xfId="0" applyNumberFormat="1" applyFont="1" applyFill="1" applyBorder="1" applyAlignment="1" applyProtection="1">
      <alignment horizontal="center"/>
      <protection hidden="1"/>
    </xf>
    <xf numFmtId="164" fontId="13" fillId="3" borderId="13" xfId="0" applyNumberFormat="1" applyFont="1" applyFill="1" applyBorder="1" applyAlignment="1" applyProtection="1">
      <alignment horizontal="center"/>
      <protection hidden="1"/>
    </xf>
    <xf numFmtId="164" fontId="13" fillId="3" borderId="15" xfId="0" applyNumberFormat="1" applyFont="1" applyFill="1" applyBorder="1" applyAlignment="1" applyProtection="1">
      <alignment horizontal="center"/>
      <protection hidden="1"/>
    </xf>
    <xf numFmtId="164" fontId="15" fillId="3" borderId="5" xfId="0" applyNumberFormat="1" applyFont="1" applyFill="1" applyBorder="1" applyAlignment="1" applyProtection="1">
      <alignment horizontal="center" vertical="center"/>
      <protection hidden="1"/>
    </xf>
    <xf numFmtId="2" fontId="13" fillId="3" borderId="1" xfId="0" applyNumberFormat="1" applyFont="1" applyFill="1" applyBorder="1" applyAlignment="1" applyProtection="1">
      <alignment horizontal="center"/>
      <protection hidden="1"/>
    </xf>
    <xf numFmtId="2" fontId="13" fillId="3" borderId="12" xfId="0" applyNumberFormat="1" applyFont="1" applyFill="1" applyBorder="1" applyAlignment="1" applyProtection="1">
      <alignment horizontal="center"/>
      <protection hidden="1"/>
    </xf>
    <xf numFmtId="0" fontId="13" fillId="3" borderId="1" xfId="0" applyFont="1" applyFill="1" applyBorder="1" applyAlignment="1" applyProtection="1">
      <alignment horizontal="center"/>
      <protection hidden="1"/>
    </xf>
    <xf numFmtId="0" fontId="13" fillId="3" borderId="12" xfId="0" applyFont="1" applyFill="1" applyBorder="1" applyAlignment="1" applyProtection="1">
      <alignment horizontal="center"/>
      <protection hidden="1"/>
    </xf>
    <xf numFmtId="3" fontId="13" fillId="3" borderId="12" xfId="0" applyNumberFormat="1" applyFont="1" applyFill="1" applyBorder="1" applyAlignment="1" applyProtection="1">
      <alignment horizontal="center"/>
      <protection hidden="1"/>
    </xf>
    <xf numFmtId="0" fontId="17" fillId="0" borderId="0" xfId="0" applyFont="1" applyProtection="1">
      <protection hidden="1"/>
    </xf>
    <xf numFmtId="0" fontId="12" fillId="0" borderId="0" xfId="0" applyFont="1" applyProtection="1">
      <protection hidden="1"/>
    </xf>
    <xf numFmtId="0" fontId="12" fillId="0" borderId="16" xfId="0" applyFont="1" applyBorder="1" applyProtection="1">
      <protection hidden="1"/>
    </xf>
    <xf numFmtId="0" fontId="12" fillId="0" borderId="14" xfId="0" applyFont="1" applyBorder="1" applyProtection="1">
      <protection hidden="1"/>
    </xf>
    <xf numFmtId="0" fontId="12" fillId="0" borderId="17" xfId="0" applyFont="1" applyBorder="1" applyProtection="1">
      <protection hidden="1"/>
    </xf>
    <xf numFmtId="0" fontId="12" fillId="0" borderId="18" xfId="0" applyFont="1" applyBorder="1" applyProtection="1">
      <protection hidden="1"/>
    </xf>
    <xf numFmtId="0" fontId="12" fillId="0" borderId="19" xfId="0" applyFont="1" applyBorder="1" applyProtection="1">
      <protection hidden="1"/>
    </xf>
    <xf numFmtId="0" fontId="12" fillId="0" borderId="20" xfId="0" applyFont="1" applyBorder="1" applyProtection="1">
      <protection hidden="1"/>
    </xf>
    <xf numFmtId="0" fontId="16" fillId="6" borderId="7" xfId="0" applyFont="1" applyFill="1" applyBorder="1" applyAlignment="1">
      <alignment horizontal="center" vertical="center" wrapText="1"/>
    </xf>
    <xf numFmtId="0" fontId="16" fillId="7" borderId="6" xfId="0" applyFont="1" applyFill="1" applyBorder="1" applyAlignment="1">
      <alignment horizontal="center" wrapText="1"/>
    </xf>
    <xf numFmtId="0" fontId="16" fillId="7" borderId="6" xfId="0" applyFont="1" applyFill="1" applyBorder="1" applyAlignment="1">
      <alignment wrapText="1"/>
    </xf>
    <xf numFmtId="0" fontId="16" fillId="7" borderId="7" xfId="0" applyFont="1" applyFill="1" applyBorder="1" applyAlignment="1">
      <alignment horizontal="center" wrapText="1"/>
    </xf>
    <xf numFmtId="0" fontId="16" fillId="7" borderId="8" xfId="0" applyFont="1" applyFill="1" applyBorder="1" applyAlignment="1">
      <alignment horizontal="center" wrapText="1"/>
    </xf>
    <xf numFmtId="0" fontId="13" fillId="3" borderId="1" xfId="0" applyFont="1" applyFill="1" applyBorder="1" applyAlignment="1">
      <alignment vertical="center"/>
    </xf>
    <xf numFmtId="0" fontId="13" fillId="2" borderId="1" xfId="0" applyFont="1" applyFill="1" applyBorder="1" applyAlignment="1" applyProtection="1">
      <alignment horizontal="center" vertical="center"/>
      <protection locked="0"/>
    </xf>
    <xf numFmtId="164" fontId="13" fillId="3" borderId="10" xfId="0" applyNumberFormat="1" applyFont="1" applyFill="1" applyBorder="1" applyAlignment="1" applyProtection="1">
      <alignment horizontal="center" vertical="center"/>
      <protection hidden="1"/>
    </xf>
    <xf numFmtId="0" fontId="13" fillId="3" borderId="9" xfId="0" applyFont="1" applyFill="1" applyBorder="1" applyAlignment="1">
      <alignment horizontal="center" vertical="center"/>
    </xf>
    <xf numFmtId="0" fontId="13" fillId="0" borderId="0" xfId="0" applyFont="1" applyProtection="1">
      <protection hidden="1"/>
    </xf>
    <xf numFmtId="0" fontId="13" fillId="0" borderId="21" xfId="0" applyFont="1" applyBorder="1" applyProtection="1">
      <protection hidden="1"/>
    </xf>
    <xf numFmtId="0" fontId="13" fillId="0" borderId="22" xfId="0" applyFont="1" applyBorder="1" applyProtection="1">
      <protection hidden="1"/>
    </xf>
    <xf numFmtId="164" fontId="13" fillId="3" borderId="1" xfId="0" applyNumberFormat="1" applyFont="1" applyFill="1" applyBorder="1" applyAlignment="1">
      <alignment horizontal="center" vertical="center"/>
    </xf>
    <xf numFmtId="0" fontId="16" fillId="6" borderId="23" xfId="0" applyFont="1" applyFill="1" applyBorder="1" applyAlignment="1">
      <alignment horizontal="left" wrapText="1"/>
    </xf>
    <xf numFmtId="0" fontId="13" fillId="3" borderId="2" xfId="0" applyFont="1" applyFill="1" applyBorder="1" applyAlignment="1">
      <alignment horizontal="left"/>
    </xf>
    <xf numFmtId="0" fontId="13" fillId="3" borderId="25" xfId="0" applyFont="1" applyFill="1" applyBorder="1" applyAlignment="1">
      <alignment horizontal="left"/>
    </xf>
    <xf numFmtId="0" fontId="13" fillId="3" borderId="27" xfId="0" applyFont="1" applyFill="1" applyBorder="1" applyAlignment="1">
      <alignment horizontal="center"/>
    </xf>
    <xf numFmtId="0" fontId="13" fillId="2" borderId="28" xfId="0" applyFont="1" applyFill="1" applyBorder="1" applyAlignment="1" applyProtection="1">
      <alignment horizontal="center"/>
      <protection locked="0"/>
    </xf>
    <xf numFmtId="0" fontId="13" fillId="3" borderId="28" xfId="0" applyFont="1" applyFill="1" applyBorder="1" applyAlignment="1">
      <alignment horizontal="center"/>
    </xf>
    <xf numFmtId="164" fontId="13" fillId="3" borderId="28" xfId="0" applyNumberFormat="1" applyFont="1" applyFill="1" applyBorder="1" applyAlignment="1">
      <alignment horizontal="center"/>
    </xf>
    <xf numFmtId="0" fontId="23" fillId="2" borderId="0" xfId="0" applyFont="1" applyFill="1" applyAlignment="1">
      <alignment vertical="center"/>
    </xf>
    <xf numFmtId="1" fontId="13" fillId="2" borderId="12" xfId="0" applyNumberFormat="1" applyFont="1" applyFill="1" applyBorder="1" applyAlignment="1" applyProtection="1">
      <alignment horizontal="center"/>
      <protection locked="0"/>
    </xf>
    <xf numFmtId="164" fontId="9" fillId="3" borderId="1" xfId="0" applyNumberFormat="1" applyFont="1" applyFill="1" applyBorder="1"/>
    <xf numFmtId="164" fontId="9" fillId="3" borderId="1" xfId="0" applyNumberFormat="1" applyFont="1" applyFill="1" applyBorder="1" applyProtection="1">
      <protection hidden="1"/>
    </xf>
    <xf numFmtId="0" fontId="9" fillId="3" borderId="1" xfId="0" applyFont="1" applyFill="1" applyBorder="1"/>
    <xf numFmtId="164" fontId="13" fillId="3" borderId="29" xfId="0" applyNumberFormat="1" applyFont="1" applyFill="1" applyBorder="1" applyAlignment="1" applyProtection="1">
      <alignment horizontal="center"/>
      <protection hidden="1"/>
    </xf>
    <xf numFmtId="164" fontId="13" fillId="3" borderId="5" xfId="0" applyNumberFormat="1" applyFont="1" applyFill="1" applyBorder="1" applyAlignment="1" applyProtection="1">
      <alignment horizontal="center"/>
      <protection hidden="1"/>
    </xf>
    <xf numFmtId="0" fontId="11" fillId="2" borderId="0" xfId="0" applyFont="1" applyFill="1" applyAlignment="1">
      <alignment wrapText="1"/>
    </xf>
    <xf numFmtId="0" fontId="19" fillId="2" borderId="0" xfId="0" applyFont="1" applyFill="1" applyAlignment="1">
      <alignment wrapText="1"/>
    </xf>
    <xf numFmtId="0" fontId="0" fillId="2" borderId="0" xfId="0" applyFill="1" applyAlignment="1">
      <alignment wrapText="1"/>
    </xf>
    <xf numFmtId="0" fontId="20" fillId="2" borderId="0" xfId="0" applyFont="1" applyFill="1" applyAlignment="1">
      <alignment horizontal="left" wrapText="1"/>
    </xf>
    <xf numFmtId="0" fontId="0" fillId="2" borderId="0" xfId="0" applyFill="1" applyAlignment="1">
      <alignment horizontal="left" wrapText="1"/>
    </xf>
    <xf numFmtId="0" fontId="10" fillId="5" borderId="2" xfId="0" applyFont="1" applyFill="1" applyBorder="1" applyAlignment="1">
      <alignment horizontal="right" vertical="center" indent="1"/>
    </xf>
    <xf numFmtId="0" fontId="10" fillId="5" borderId="3" xfId="0" applyFont="1" applyFill="1" applyBorder="1" applyAlignment="1">
      <alignment horizontal="right" vertical="center" indent="1"/>
    </xf>
    <xf numFmtId="0" fontId="10" fillId="5" borderId="4" xfId="0" applyFont="1" applyFill="1" applyBorder="1" applyAlignment="1">
      <alignment horizontal="right" vertical="center" indent="1"/>
    </xf>
    <xf numFmtId="0" fontId="11" fillId="2" borderId="0" xfId="0" applyFont="1" applyFill="1" applyAlignment="1">
      <alignment horizontal="left" wrapText="1"/>
    </xf>
    <xf numFmtId="0" fontId="16" fillId="6" borderId="7" xfId="0" applyFont="1" applyFill="1" applyBorder="1" applyAlignment="1">
      <alignment horizontal="left" wrapText="1"/>
    </xf>
    <xf numFmtId="0" fontId="13" fillId="3" borderId="12" xfId="0" applyFont="1" applyFill="1" applyBorder="1" applyAlignment="1">
      <alignment horizontal="left"/>
    </xf>
    <xf numFmtId="0" fontId="13" fillId="3" borderId="1" xfId="0" applyFont="1" applyFill="1" applyBorder="1" applyAlignment="1">
      <alignment horizontal="left"/>
    </xf>
    <xf numFmtId="0" fontId="16" fillId="6" borderId="23" xfId="0" applyFont="1" applyFill="1" applyBorder="1" applyAlignment="1">
      <alignment horizontal="center" wrapText="1"/>
    </xf>
    <xf numFmtId="0" fontId="16" fillId="6" borderId="24" xfId="0" applyFont="1" applyFill="1" applyBorder="1" applyAlignment="1">
      <alignment horizontal="center" wrapText="1"/>
    </xf>
    <xf numFmtId="39" fontId="13" fillId="3" borderId="25" xfId="1" applyNumberFormat="1" applyFont="1" applyFill="1" applyBorder="1" applyAlignment="1" applyProtection="1">
      <alignment horizontal="center"/>
      <protection hidden="1"/>
    </xf>
    <xf numFmtId="39" fontId="13" fillId="3" borderId="26" xfId="1" applyNumberFormat="1" applyFont="1" applyFill="1" applyBorder="1" applyAlignment="1" applyProtection="1">
      <alignment horizontal="center"/>
      <protection hidden="1"/>
    </xf>
    <xf numFmtId="0" fontId="13" fillId="2" borderId="1" xfId="0" applyFont="1" applyFill="1" applyBorder="1" applyAlignment="1" applyProtection="1">
      <alignment horizontal="left"/>
      <protection locked="0"/>
    </xf>
    <xf numFmtId="0" fontId="13" fillId="2" borderId="12" xfId="0" applyFont="1" applyFill="1" applyBorder="1" applyAlignment="1" applyProtection="1">
      <alignment horizontal="left"/>
      <protection locked="0"/>
    </xf>
    <xf numFmtId="0" fontId="16" fillId="6" borderId="23" xfId="0" applyFont="1" applyFill="1" applyBorder="1" applyAlignment="1">
      <alignment horizontal="left" wrapText="1"/>
    </xf>
    <xf numFmtId="0" fontId="16" fillId="6" borderId="24" xfId="0" applyFont="1" applyFill="1" applyBorder="1" applyAlignment="1">
      <alignment horizontal="left" wrapText="1"/>
    </xf>
    <xf numFmtId="0" fontId="13" fillId="2" borderId="2" xfId="0" applyFont="1" applyFill="1" applyBorder="1" applyAlignment="1" applyProtection="1">
      <alignment horizontal="left"/>
      <protection locked="0"/>
    </xf>
    <xf numFmtId="0" fontId="13" fillId="2" borderId="4" xfId="0" applyFont="1" applyFill="1" applyBorder="1" applyAlignment="1" applyProtection="1">
      <alignment horizontal="left"/>
      <protection locked="0"/>
    </xf>
    <xf numFmtId="0" fontId="13" fillId="2" borderId="25" xfId="0" applyFont="1" applyFill="1" applyBorder="1" applyAlignment="1" applyProtection="1">
      <alignment horizontal="left"/>
      <protection locked="0"/>
    </xf>
    <xf numFmtId="0" fontId="13" fillId="2" borderId="26" xfId="0" applyFont="1" applyFill="1" applyBorder="1" applyAlignment="1" applyProtection="1">
      <alignment horizontal="left"/>
      <protection locked="0"/>
    </xf>
    <xf numFmtId="0" fontId="13" fillId="3" borderId="2" xfId="0" applyFont="1" applyFill="1" applyBorder="1" applyAlignment="1">
      <alignment horizontal="left"/>
    </xf>
    <xf numFmtId="0" fontId="13" fillId="3" borderId="4" xfId="0" applyFont="1" applyFill="1" applyBorder="1" applyAlignment="1">
      <alignment horizontal="left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colors>
    <mruColors>
      <color rgb="FFD9D9D6"/>
      <color rgb="FF1E3575"/>
      <color rgb="FF007C91"/>
      <color rgb="FF0072C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9.png"/><Relationship Id="rId13" Type="http://schemas.openxmlformats.org/officeDocument/2006/relationships/image" Target="../media/image34.png"/><Relationship Id="rId18" Type="http://schemas.openxmlformats.org/officeDocument/2006/relationships/image" Target="../media/image39.png"/><Relationship Id="rId26" Type="http://schemas.openxmlformats.org/officeDocument/2006/relationships/image" Target="../media/image47.png"/><Relationship Id="rId3" Type="http://schemas.openxmlformats.org/officeDocument/2006/relationships/image" Target="../media/image24.png"/><Relationship Id="rId21" Type="http://schemas.openxmlformats.org/officeDocument/2006/relationships/image" Target="../media/image42.png"/><Relationship Id="rId34" Type="http://schemas.openxmlformats.org/officeDocument/2006/relationships/image" Target="../media/image55.png"/><Relationship Id="rId7" Type="http://schemas.openxmlformats.org/officeDocument/2006/relationships/image" Target="../media/image28.png"/><Relationship Id="rId12" Type="http://schemas.openxmlformats.org/officeDocument/2006/relationships/image" Target="../media/image33.png"/><Relationship Id="rId17" Type="http://schemas.openxmlformats.org/officeDocument/2006/relationships/image" Target="../media/image38.png"/><Relationship Id="rId25" Type="http://schemas.openxmlformats.org/officeDocument/2006/relationships/image" Target="../media/image46.png"/><Relationship Id="rId33" Type="http://schemas.openxmlformats.org/officeDocument/2006/relationships/image" Target="../media/image54.png"/><Relationship Id="rId38" Type="http://schemas.openxmlformats.org/officeDocument/2006/relationships/image" Target="../media/image59.png"/><Relationship Id="rId2" Type="http://schemas.openxmlformats.org/officeDocument/2006/relationships/image" Target="../media/image23.png"/><Relationship Id="rId16" Type="http://schemas.openxmlformats.org/officeDocument/2006/relationships/image" Target="../media/image37.png"/><Relationship Id="rId20" Type="http://schemas.openxmlformats.org/officeDocument/2006/relationships/image" Target="../media/image41.png"/><Relationship Id="rId29" Type="http://schemas.openxmlformats.org/officeDocument/2006/relationships/image" Target="../media/image50.png"/><Relationship Id="rId1" Type="http://schemas.openxmlformats.org/officeDocument/2006/relationships/image" Target="../media/image22.png"/><Relationship Id="rId6" Type="http://schemas.openxmlformats.org/officeDocument/2006/relationships/image" Target="../media/image27.png"/><Relationship Id="rId11" Type="http://schemas.openxmlformats.org/officeDocument/2006/relationships/image" Target="../media/image32.png"/><Relationship Id="rId24" Type="http://schemas.openxmlformats.org/officeDocument/2006/relationships/image" Target="../media/image45.png"/><Relationship Id="rId32" Type="http://schemas.openxmlformats.org/officeDocument/2006/relationships/image" Target="../media/image53.png"/><Relationship Id="rId37" Type="http://schemas.openxmlformats.org/officeDocument/2006/relationships/image" Target="../media/image58.png"/><Relationship Id="rId5" Type="http://schemas.openxmlformats.org/officeDocument/2006/relationships/image" Target="../media/image26.png"/><Relationship Id="rId15" Type="http://schemas.openxmlformats.org/officeDocument/2006/relationships/image" Target="../media/image36.png"/><Relationship Id="rId23" Type="http://schemas.openxmlformats.org/officeDocument/2006/relationships/image" Target="../media/image44.png"/><Relationship Id="rId28" Type="http://schemas.openxmlformats.org/officeDocument/2006/relationships/image" Target="../media/image49.png"/><Relationship Id="rId36" Type="http://schemas.openxmlformats.org/officeDocument/2006/relationships/image" Target="../media/image57.png"/><Relationship Id="rId10" Type="http://schemas.openxmlformats.org/officeDocument/2006/relationships/image" Target="../media/image31.png"/><Relationship Id="rId19" Type="http://schemas.openxmlformats.org/officeDocument/2006/relationships/image" Target="../media/image40.png"/><Relationship Id="rId31" Type="http://schemas.openxmlformats.org/officeDocument/2006/relationships/image" Target="../media/image52.png"/><Relationship Id="rId4" Type="http://schemas.openxmlformats.org/officeDocument/2006/relationships/image" Target="../media/image25.png"/><Relationship Id="rId9" Type="http://schemas.openxmlformats.org/officeDocument/2006/relationships/image" Target="../media/image30.png"/><Relationship Id="rId14" Type="http://schemas.openxmlformats.org/officeDocument/2006/relationships/image" Target="../media/image35.png"/><Relationship Id="rId22" Type="http://schemas.openxmlformats.org/officeDocument/2006/relationships/image" Target="../media/image43.png"/><Relationship Id="rId27" Type="http://schemas.openxmlformats.org/officeDocument/2006/relationships/image" Target="../media/image48.png"/><Relationship Id="rId30" Type="http://schemas.openxmlformats.org/officeDocument/2006/relationships/image" Target="../media/image51.png"/><Relationship Id="rId35" Type="http://schemas.openxmlformats.org/officeDocument/2006/relationships/image" Target="../media/image56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png"/><Relationship Id="rId13" Type="http://schemas.openxmlformats.org/officeDocument/2006/relationships/image" Target="../media/image46.png"/><Relationship Id="rId18" Type="http://schemas.openxmlformats.org/officeDocument/2006/relationships/image" Target="../media/image73.png"/><Relationship Id="rId26" Type="http://schemas.openxmlformats.org/officeDocument/2006/relationships/image" Target="../media/image79.png"/><Relationship Id="rId39" Type="http://schemas.openxmlformats.org/officeDocument/2006/relationships/image" Target="../media/image91.png"/><Relationship Id="rId3" Type="http://schemas.openxmlformats.org/officeDocument/2006/relationships/image" Target="../media/image61.png"/><Relationship Id="rId21" Type="http://schemas.openxmlformats.org/officeDocument/2006/relationships/image" Target="../media/image74.png"/><Relationship Id="rId34" Type="http://schemas.openxmlformats.org/officeDocument/2006/relationships/image" Target="../media/image87.png"/><Relationship Id="rId42" Type="http://schemas.openxmlformats.org/officeDocument/2006/relationships/image" Target="../media/image94.png"/><Relationship Id="rId7" Type="http://schemas.openxmlformats.org/officeDocument/2006/relationships/image" Target="../media/image64.png"/><Relationship Id="rId12" Type="http://schemas.openxmlformats.org/officeDocument/2006/relationships/image" Target="../media/image69.png"/><Relationship Id="rId17" Type="http://schemas.openxmlformats.org/officeDocument/2006/relationships/image" Target="../media/image72.png"/><Relationship Id="rId25" Type="http://schemas.openxmlformats.org/officeDocument/2006/relationships/image" Target="../media/image78.png"/><Relationship Id="rId33" Type="http://schemas.openxmlformats.org/officeDocument/2006/relationships/image" Target="../media/image86.png"/><Relationship Id="rId38" Type="http://schemas.openxmlformats.org/officeDocument/2006/relationships/image" Target="../media/image90.png"/><Relationship Id="rId2" Type="http://schemas.openxmlformats.org/officeDocument/2006/relationships/image" Target="../media/image60.png"/><Relationship Id="rId16" Type="http://schemas.openxmlformats.org/officeDocument/2006/relationships/image" Target="../media/image71.png"/><Relationship Id="rId20" Type="http://schemas.openxmlformats.org/officeDocument/2006/relationships/image" Target="../media/image41.png"/><Relationship Id="rId29" Type="http://schemas.openxmlformats.org/officeDocument/2006/relationships/image" Target="../media/image82.png"/><Relationship Id="rId41" Type="http://schemas.openxmlformats.org/officeDocument/2006/relationships/image" Target="../media/image93.png"/><Relationship Id="rId1" Type="http://schemas.openxmlformats.org/officeDocument/2006/relationships/image" Target="../media/image48.png"/><Relationship Id="rId6" Type="http://schemas.openxmlformats.org/officeDocument/2006/relationships/image" Target="../media/image31.png"/><Relationship Id="rId11" Type="http://schemas.openxmlformats.org/officeDocument/2006/relationships/image" Target="../media/image68.png"/><Relationship Id="rId24" Type="http://schemas.openxmlformats.org/officeDocument/2006/relationships/image" Target="../media/image77.png"/><Relationship Id="rId32" Type="http://schemas.openxmlformats.org/officeDocument/2006/relationships/image" Target="../media/image85.png"/><Relationship Id="rId37" Type="http://schemas.openxmlformats.org/officeDocument/2006/relationships/image" Target="../media/image89.png"/><Relationship Id="rId40" Type="http://schemas.openxmlformats.org/officeDocument/2006/relationships/image" Target="../media/image92.png"/><Relationship Id="rId5" Type="http://schemas.openxmlformats.org/officeDocument/2006/relationships/image" Target="../media/image63.png"/><Relationship Id="rId15" Type="http://schemas.openxmlformats.org/officeDocument/2006/relationships/image" Target="../media/image70.png"/><Relationship Id="rId23" Type="http://schemas.openxmlformats.org/officeDocument/2006/relationships/image" Target="../media/image76.png"/><Relationship Id="rId28" Type="http://schemas.openxmlformats.org/officeDocument/2006/relationships/image" Target="../media/image81.png"/><Relationship Id="rId36" Type="http://schemas.openxmlformats.org/officeDocument/2006/relationships/image" Target="../media/image88.png"/><Relationship Id="rId10" Type="http://schemas.openxmlformats.org/officeDocument/2006/relationships/image" Target="../media/image67.png"/><Relationship Id="rId19" Type="http://schemas.openxmlformats.org/officeDocument/2006/relationships/image" Target="../media/image36.png"/><Relationship Id="rId31" Type="http://schemas.openxmlformats.org/officeDocument/2006/relationships/image" Target="../media/image84.png"/><Relationship Id="rId4" Type="http://schemas.openxmlformats.org/officeDocument/2006/relationships/image" Target="../media/image62.png"/><Relationship Id="rId9" Type="http://schemas.openxmlformats.org/officeDocument/2006/relationships/image" Target="../media/image66.png"/><Relationship Id="rId14" Type="http://schemas.openxmlformats.org/officeDocument/2006/relationships/image" Target="../media/image54.png"/><Relationship Id="rId22" Type="http://schemas.openxmlformats.org/officeDocument/2006/relationships/image" Target="../media/image75.png"/><Relationship Id="rId27" Type="http://schemas.openxmlformats.org/officeDocument/2006/relationships/image" Target="../media/image80.png"/><Relationship Id="rId30" Type="http://schemas.openxmlformats.org/officeDocument/2006/relationships/image" Target="../media/image83.png"/><Relationship Id="rId35" Type="http://schemas.openxmlformats.org/officeDocument/2006/relationships/image" Target="../media/image25.png"/><Relationship Id="rId43" Type="http://schemas.openxmlformats.org/officeDocument/2006/relationships/image" Target="../media/image95.pn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58.png"/><Relationship Id="rId13" Type="http://schemas.openxmlformats.org/officeDocument/2006/relationships/image" Target="../media/image101.png"/><Relationship Id="rId3" Type="http://schemas.openxmlformats.org/officeDocument/2006/relationships/image" Target="../media/image97.png"/><Relationship Id="rId7" Type="http://schemas.openxmlformats.org/officeDocument/2006/relationships/image" Target="../media/image99.png"/><Relationship Id="rId12" Type="http://schemas.openxmlformats.org/officeDocument/2006/relationships/image" Target="../media/image100.png"/><Relationship Id="rId2" Type="http://schemas.openxmlformats.org/officeDocument/2006/relationships/image" Target="../media/image96.png"/><Relationship Id="rId16" Type="http://schemas.openxmlformats.org/officeDocument/2006/relationships/image" Target="../media/image103.png"/><Relationship Id="rId1" Type="http://schemas.openxmlformats.org/officeDocument/2006/relationships/image" Target="../media/image5.png"/><Relationship Id="rId6" Type="http://schemas.openxmlformats.org/officeDocument/2006/relationships/image" Target="../media/image50.png"/><Relationship Id="rId11" Type="http://schemas.openxmlformats.org/officeDocument/2006/relationships/image" Target="../media/image16.png"/><Relationship Id="rId5" Type="http://schemas.openxmlformats.org/officeDocument/2006/relationships/image" Target="../media/image98.png"/><Relationship Id="rId15" Type="http://schemas.openxmlformats.org/officeDocument/2006/relationships/image" Target="../media/image102.png"/><Relationship Id="rId10" Type="http://schemas.openxmlformats.org/officeDocument/2006/relationships/image" Target="../media/image7.png"/><Relationship Id="rId4" Type="http://schemas.openxmlformats.org/officeDocument/2006/relationships/image" Target="../media/image51.png"/><Relationship Id="rId9" Type="http://schemas.openxmlformats.org/officeDocument/2006/relationships/image" Target="../media/image6.png"/><Relationship Id="rId14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822007</xdr:colOff>
      <xdr:row>0</xdr:row>
      <xdr:rowOff>6042</xdr:rowOff>
    </xdr:from>
    <xdr:to>
      <xdr:col>6</xdr:col>
      <xdr:colOff>85813</xdr:colOff>
      <xdr:row>3</xdr:row>
      <xdr:rowOff>53015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8E1ADB0-41D0-4BDA-84DD-404B3511B7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5065924" y="6042"/>
          <a:ext cx="3454806" cy="3454806"/>
        </a:xfrm>
        <a:prstGeom prst="rect">
          <a:avLst/>
        </a:prstGeom>
      </xdr:spPr>
    </xdr:pic>
    <xdr:clientData/>
  </xdr:twoCellAnchor>
  <xdr:twoCellAnchor editAs="oneCell">
    <xdr:from>
      <xdr:col>0</xdr:col>
      <xdr:colOff>1</xdr:colOff>
      <xdr:row>0</xdr:row>
      <xdr:rowOff>0</xdr:rowOff>
    </xdr:from>
    <xdr:to>
      <xdr:col>2</xdr:col>
      <xdr:colOff>1349082</xdr:colOff>
      <xdr:row>1</xdr:row>
      <xdr:rowOff>761999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B6957A50-AF0E-42F7-8F96-BA53D02B01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3932261" cy="29432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1165354</xdr:colOff>
      <xdr:row>3</xdr:row>
      <xdr:rowOff>210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8DD74B9-8C5E-4403-95D7-1293E16FB7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3934166" cy="29432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358709</xdr:colOff>
      <xdr:row>20</xdr:row>
      <xdr:rowOff>6484</xdr:rowOff>
    </xdr:from>
    <xdr:to>
      <xdr:col>1</xdr:col>
      <xdr:colOff>1331</xdr:colOff>
      <xdr:row>21</xdr:row>
      <xdr:rowOff>15663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CCFD791-C0A4-490F-90BD-BE6D01005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8709" y="4759825"/>
          <a:ext cx="239099" cy="222483"/>
        </a:xfrm>
        <a:prstGeom prst="rect">
          <a:avLst/>
        </a:prstGeom>
      </xdr:spPr>
    </xdr:pic>
    <xdr:clientData/>
  </xdr:twoCellAnchor>
  <xdr:twoCellAnchor editAs="oneCell">
    <xdr:from>
      <xdr:col>0</xdr:col>
      <xdr:colOff>359004</xdr:colOff>
      <xdr:row>22</xdr:row>
      <xdr:rowOff>4579</xdr:rowOff>
    </xdr:from>
    <xdr:to>
      <xdr:col>1</xdr:col>
      <xdr:colOff>1626</xdr:colOff>
      <xdr:row>23</xdr:row>
      <xdr:rowOff>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FE5CE25-1472-422F-BC36-5F754707A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004" y="5215853"/>
          <a:ext cx="239099" cy="224388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365015</xdr:colOff>
      <xdr:row>21</xdr:row>
      <xdr:rowOff>0</xdr:rowOff>
    </xdr:from>
    <xdr:to>
      <xdr:col>1</xdr:col>
      <xdr:colOff>17</xdr:colOff>
      <xdr:row>22</xdr:row>
      <xdr:rowOff>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60D73908-B3A8-4630-BE38-FEEF73AB0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5" y="4982308"/>
          <a:ext cx="233384" cy="228966"/>
        </a:xfrm>
        <a:prstGeom prst="rect">
          <a:avLst/>
        </a:prstGeom>
      </xdr:spPr>
    </xdr:pic>
    <xdr:clientData/>
  </xdr:twoCellAnchor>
  <xdr:twoCellAnchor editAs="oneCell">
    <xdr:from>
      <xdr:col>0</xdr:col>
      <xdr:colOff>372635</xdr:colOff>
      <xdr:row>23</xdr:row>
      <xdr:rowOff>4579</xdr:rowOff>
    </xdr:from>
    <xdr:to>
      <xdr:col>1</xdr:col>
      <xdr:colOff>17</xdr:colOff>
      <xdr:row>24</xdr:row>
      <xdr:rowOff>35176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B422565-36D3-4BC9-A8A3-FF679B74C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35" y="5444819"/>
          <a:ext cx="227669" cy="240515"/>
        </a:xfrm>
        <a:prstGeom prst="rect">
          <a:avLst/>
        </a:prstGeom>
      </xdr:spPr>
    </xdr:pic>
    <xdr:clientData/>
  </xdr:twoCellAnchor>
  <xdr:twoCellAnchor editAs="oneCell">
    <xdr:from>
      <xdr:col>0</xdr:col>
      <xdr:colOff>371695</xdr:colOff>
      <xdr:row>47</xdr:row>
      <xdr:rowOff>226963</xdr:rowOff>
    </xdr:from>
    <xdr:to>
      <xdr:col>1</xdr:col>
      <xdr:colOff>207</xdr:colOff>
      <xdr:row>49</xdr:row>
      <xdr:rowOff>35058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1A461D4-F603-4018-BA8B-5532FC83C6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695" y="12499559"/>
          <a:ext cx="228799" cy="235549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49</xdr:row>
      <xdr:rowOff>12968</xdr:rowOff>
    </xdr:from>
    <xdr:to>
      <xdr:col>1</xdr:col>
      <xdr:colOff>1745</xdr:colOff>
      <xdr:row>50</xdr:row>
      <xdr:rowOff>35060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85DA1D-0407-4A4C-861D-FCAFA4033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430396"/>
          <a:ext cx="226894" cy="220577"/>
        </a:xfrm>
        <a:prstGeom prst="rect">
          <a:avLst/>
        </a:prstGeom>
      </xdr:spPr>
    </xdr:pic>
    <xdr:clientData/>
  </xdr:twoCellAnchor>
  <xdr:twoCellAnchor editAs="oneCell">
    <xdr:from>
      <xdr:col>0</xdr:col>
      <xdr:colOff>378948</xdr:colOff>
      <xdr:row>50</xdr:row>
      <xdr:rowOff>228966</xdr:rowOff>
    </xdr:from>
    <xdr:to>
      <xdr:col>1</xdr:col>
      <xdr:colOff>1745</xdr:colOff>
      <xdr:row>52</xdr:row>
      <xdr:rowOff>35057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FDCD939-4589-4FEB-97EC-1EDCDCC712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948" y="13875360"/>
          <a:ext cx="226894" cy="233545"/>
        </a:xfrm>
        <a:prstGeom prst="rect">
          <a:avLst/>
        </a:prstGeom>
      </xdr:spPr>
    </xdr:pic>
    <xdr:clientData/>
  </xdr:twoCellAnchor>
  <xdr:twoCellAnchor editAs="oneCell">
    <xdr:from>
      <xdr:col>0</xdr:col>
      <xdr:colOff>379461</xdr:colOff>
      <xdr:row>52</xdr:row>
      <xdr:rowOff>6997</xdr:rowOff>
    </xdr:from>
    <xdr:to>
      <xdr:col>1</xdr:col>
      <xdr:colOff>2258</xdr:colOff>
      <xdr:row>53</xdr:row>
      <xdr:rowOff>35061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89A985C4-9C25-4081-9359-451B7BFAF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461" y="14798223"/>
          <a:ext cx="226894" cy="226549"/>
        </a:xfrm>
        <a:prstGeom prst="rect">
          <a:avLst/>
        </a:prstGeom>
      </xdr:spPr>
    </xdr:pic>
    <xdr:clientData/>
  </xdr:twoCellAnchor>
  <xdr:twoCellAnchor editAs="oneCell">
    <xdr:from>
      <xdr:col>0</xdr:col>
      <xdr:colOff>381770</xdr:colOff>
      <xdr:row>53</xdr:row>
      <xdr:rowOff>0</xdr:rowOff>
    </xdr:from>
    <xdr:to>
      <xdr:col>1</xdr:col>
      <xdr:colOff>2662</xdr:colOff>
      <xdr:row>54</xdr:row>
      <xdr:rowOff>22770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93B7800D-F00E-43A7-B675-EB62E2FA8B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70" y="14102934"/>
          <a:ext cx="224989" cy="230359"/>
        </a:xfrm>
        <a:prstGeom prst="rect">
          <a:avLst/>
        </a:prstGeom>
      </xdr:spPr>
    </xdr:pic>
    <xdr:clientData/>
  </xdr:twoCellAnchor>
  <xdr:twoCellAnchor editAs="oneCell">
    <xdr:from>
      <xdr:col>0</xdr:col>
      <xdr:colOff>381147</xdr:colOff>
      <xdr:row>54</xdr:row>
      <xdr:rowOff>8278</xdr:rowOff>
    </xdr:from>
    <xdr:to>
      <xdr:col>1</xdr:col>
      <xdr:colOff>2039</xdr:colOff>
      <xdr:row>54</xdr:row>
      <xdr:rowOff>212957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3EC7C04D-4085-488F-9212-B176F7C240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147" y="14341571"/>
          <a:ext cx="224989" cy="216109"/>
        </a:xfrm>
        <a:prstGeom prst="rect">
          <a:avLst/>
        </a:prstGeom>
      </xdr:spPr>
    </xdr:pic>
    <xdr:clientData/>
  </xdr:twoCellAnchor>
  <xdr:twoCellAnchor editAs="oneCell">
    <xdr:from>
      <xdr:col>0</xdr:col>
      <xdr:colOff>376567</xdr:colOff>
      <xdr:row>55</xdr:row>
      <xdr:rowOff>10182</xdr:rowOff>
    </xdr:from>
    <xdr:to>
      <xdr:col>1</xdr:col>
      <xdr:colOff>1269</xdr:colOff>
      <xdr:row>55</xdr:row>
      <xdr:rowOff>212956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ECE7E6CF-B5F8-4470-AAC5-90AEC8C9D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567" y="14572442"/>
          <a:ext cx="224989" cy="210394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376420</xdr:colOff>
      <xdr:row>65</xdr:row>
      <xdr:rowOff>11942</xdr:rowOff>
    </xdr:from>
    <xdr:to>
      <xdr:col>1</xdr:col>
      <xdr:colOff>1122</xdr:colOff>
      <xdr:row>66</xdr:row>
      <xdr:rowOff>34291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1D6C9DD5-3F7A-4BB1-B7E0-2644C012E8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0" y="15833517"/>
          <a:ext cx="224989" cy="22845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383674</xdr:colOff>
      <xdr:row>65</xdr:row>
      <xdr:rowOff>228306</xdr:rowOff>
    </xdr:from>
    <xdr:to>
      <xdr:col>1</xdr:col>
      <xdr:colOff>756</xdr:colOff>
      <xdr:row>67</xdr:row>
      <xdr:rowOff>35024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3C30F684-F8E3-4E39-8702-F7CD2068D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4" y="16049881"/>
          <a:ext cx="221179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66</xdr:row>
      <xdr:rowOff>223727</xdr:rowOff>
    </xdr:from>
    <xdr:to>
      <xdr:col>1</xdr:col>
      <xdr:colOff>2660</xdr:colOff>
      <xdr:row>67</xdr:row>
      <xdr:rowOff>227025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1BF2923E-85DC-474C-AB2D-89C50D9B93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274268"/>
          <a:ext cx="223084" cy="232264"/>
        </a:xfrm>
        <a:prstGeom prst="rect">
          <a:avLst/>
        </a:prstGeom>
      </xdr:spPr>
    </xdr:pic>
    <xdr:clientData/>
  </xdr:twoCellAnchor>
  <xdr:twoCellAnchor editAs="oneCell">
    <xdr:from>
      <xdr:col>0</xdr:col>
      <xdr:colOff>383673</xdr:colOff>
      <xdr:row>68</xdr:row>
      <xdr:rowOff>2014</xdr:rowOff>
    </xdr:from>
    <xdr:to>
      <xdr:col>1</xdr:col>
      <xdr:colOff>2660</xdr:colOff>
      <xdr:row>69</xdr:row>
      <xdr:rowOff>22458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7D19806-8768-4AA8-A7D7-E4D8532C4D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673" y="16510488"/>
          <a:ext cx="223084" cy="234169"/>
        </a:xfrm>
        <a:prstGeom prst="rect">
          <a:avLst/>
        </a:prstGeom>
      </xdr:spPr>
    </xdr:pic>
    <xdr:clientData/>
  </xdr:twoCellAnchor>
  <xdr:twoCellAnchor editAs="oneCell">
    <xdr:from>
      <xdr:col>0</xdr:col>
      <xdr:colOff>383050</xdr:colOff>
      <xdr:row>69</xdr:row>
      <xdr:rowOff>1392</xdr:rowOff>
    </xdr:from>
    <xdr:to>
      <xdr:col>1</xdr:col>
      <xdr:colOff>132</xdr:colOff>
      <xdr:row>70</xdr:row>
      <xdr:rowOff>35170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B7535CC9-07AA-40CB-9AFF-95C07E5BC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50" y="16738832"/>
          <a:ext cx="221179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385101</xdr:colOff>
      <xdr:row>89</xdr:row>
      <xdr:rowOff>151118</xdr:rowOff>
    </xdr:from>
    <xdr:to>
      <xdr:col>1</xdr:col>
      <xdr:colOff>278</xdr:colOff>
      <xdr:row>90</xdr:row>
      <xdr:rowOff>22348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FF529D40-2973-45C9-881F-173D462C5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01" y="21660217"/>
          <a:ext cx="217369" cy="239884"/>
        </a:xfrm>
        <a:prstGeom prst="rect">
          <a:avLst/>
        </a:prstGeom>
      </xdr:spPr>
    </xdr:pic>
    <xdr:clientData/>
  </xdr:twoCellAnchor>
  <xdr:twoCellAnchor editAs="oneCell">
    <xdr:from>
      <xdr:col>0</xdr:col>
      <xdr:colOff>357956</xdr:colOff>
      <xdr:row>96</xdr:row>
      <xdr:rowOff>124778</xdr:rowOff>
    </xdr:from>
    <xdr:to>
      <xdr:col>1</xdr:col>
      <xdr:colOff>682</xdr:colOff>
      <xdr:row>97</xdr:row>
      <xdr:rowOff>22678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464272F1-9AF9-4F70-AFD6-77822F5790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956" y="23351124"/>
          <a:ext cx="244918" cy="264649"/>
        </a:xfrm>
        <a:prstGeom prst="rect">
          <a:avLst/>
        </a:prstGeom>
      </xdr:spPr>
    </xdr:pic>
    <xdr:clientData/>
  </xdr:twoCellAnchor>
  <xdr:twoCellAnchor editAs="oneCell">
    <xdr:from>
      <xdr:col>0</xdr:col>
      <xdr:colOff>370925</xdr:colOff>
      <xdr:row>101</xdr:row>
      <xdr:rowOff>120565</xdr:rowOff>
    </xdr:from>
    <xdr:to>
      <xdr:col>1</xdr:col>
      <xdr:colOff>2221</xdr:colOff>
      <xdr:row>102</xdr:row>
      <xdr:rowOff>22275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ACB94279-BF9E-452B-A5C6-978139071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925" y="24606226"/>
          <a:ext cx="235393" cy="266554"/>
        </a:xfrm>
        <a:prstGeom prst="rect">
          <a:avLst/>
        </a:prstGeom>
      </xdr:spPr>
    </xdr:pic>
    <xdr:clientData/>
  </xdr:twoCellAnchor>
  <xdr:twoCellAnchor editAs="oneCell">
    <xdr:from>
      <xdr:col>0</xdr:col>
      <xdr:colOff>384664</xdr:colOff>
      <xdr:row>86</xdr:row>
      <xdr:rowOff>372831</xdr:rowOff>
    </xdr:from>
    <xdr:to>
      <xdr:col>1</xdr:col>
      <xdr:colOff>681</xdr:colOff>
      <xdr:row>88</xdr:row>
      <xdr:rowOff>22713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F47B605A-FEAA-4C52-B50F-120D2D72EF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664" y="21080547"/>
          <a:ext cx="216304" cy="243694"/>
        </a:xfrm>
        <a:prstGeom prst="rect">
          <a:avLst/>
        </a:prstGeom>
      </xdr:spPr>
    </xdr:pic>
    <xdr:clientData/>
  </xdr:twoCellAnchor>
  <xdr:twoCellAnchor editAs="oneCell">
    <xdr:from>
      <xdr:col>0</xdr:col>
      <xdr:colOff>368881</xdr:colOff>
      <xdr:row>35</xdr:row>
      <xdr:rowOff>8088</xdr:rowOff>
    </xdr:from>
    <xdr:to>
      <xdr:col>1</xdr:col>
      <xdr:colOff>73</xdr:colOff>
      <xdr:row>35</xdr:row>
      <xdr:rowOff>225323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51C30FC3-35DB-4B8A-91EA-5919DA2034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81" y="8625780"/>
          <a:ext cx="227669" cy="217235"/>
        </a:xfrm>
        <a:prstGeom prst="rect">
          <a:avLst/>
        </a:prstGeom>
      </xdr:spPr>
    </xdr:pic>
    <xdr:clientData/>
  </xdr:twoCellAnchor>
  <xdr:twoCellAnchor editAs="oneCell">
    <xdr:from>
      <xdr:col>0</xdr:col>
      <xdr:colOff>372652</xdr:colOff>
      <xdr:row>37</xdr:row>
      <xdr:rowOff>6182</xdr:rowOff>
    </xdr:from>
    <xdr:to>
      <xdr:col>1</xdr:col>
      <xdr:colOff>34</xdr:colOff>
      <xdr:row>37</xdr:row>
      <xdr:rowOff>225324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CC8296B1-501E-4C72-9A74-AE2A88ECAB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652" y="9082742"/>
          <a:ext cx="227669" cy="219142"/>
        </a:xfrm>
        <a:prstGeom prst="rect">
          <a:avLst/>
        </a:prstGeom>
      </xdr:spPr>
    </xdr:pic>
    <xdr:clientData/>
  </xdr:twoCellAnchor>
  <xdr:twoCellAnchor editAs="oneCell">
    <xdr:from>
      <xdr:col>0</xdr:col>
      <xdr:colOff>369472</xdr:colOff>
      <xdr:row>36</xdr:row>
      <xdr:rowOff>4412</xdr:rowOff>
    </xdr:from>
    <xdr:to>
      <xdr:col>1</xdr:col>
      <xdr:colOff>664</xdr:colOff>
      <xdr:row>37</xdr:row>
      <xdr:rowOff>2507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8CB5B62-E151-4DB3-B59A-772140B93C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472" y="8851538"/>
          <a:ext cx="231479" cy="227529"/>
        </a:xfrm>
        <a:prstGeom prst="rect">
          <a:avLst/>
        </a:prstGeom>
      </xdr:spPr>
    </xdr:pic>
    <xdr:clientData/>
  </xdr:twoCellAnchor>
  <xdr:twoCellAnchor editAs="oneCell">
    <xdr:from>
      <xdr:col>0</xdr:col>
      <xdr:colOff>376425</xdr:colOff>
      <xdr:row>37</xdr:row>
      <xdr:rowOff>225189</xdr:rowOff>
    </xdr:from>
    <xdr:to>
      <xdr:col>1</xdr:col>
      <xdr:colOff>3807</xdr:colOff>
      <xdr:row>39</xdr:row>
      <xdr:rowOff>22542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D868CF3F-BF0B-444E-BB9D-B3FF6AC2E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425" y="9301749"/>
          <a:ext cx="223859" cy="240982"/>
        </a:xfrm>
        <a:prstGeom prst="rect">
          <a:avLst/>
        </a:prstGeom>
      </xdr:spPr>
    </xdr:pic>
    <xdr:clientData/>
  </xdr:twoCellAnchor>
  <xdr:twoCellAnchor editAs="oneCell">
    <xdr:from>
      <xdr:col>0</xdr:col>
      <xdr:colOff>381473</xdr:colOff>
      <xdr:row>39</xdr:row>
      <xdr:rowOff>5279</xdr:rowOff>
    </xdr:from>
    <xdr:to>
      <xdr:col>1</xdr:col>
      <xdr:colOff>3140</xdr:colOff>
      <xdr:row>40</xdr:row>
      <xdr:rowOff>22542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2EABF306-D41D-41F4-94B7-B8FE2FFF65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473" y="9540708"/>
          <a:ext cx="214334" cy="233362"/>
        </a:xfrm>
        <a:prstGeom prst="rect">
          <a:avLst/>
        </a:prstGeom>
      </xdr:spPr>
    </xdr:pic>
    <xdr:clientData/>
  </xdr:twoCellAnchor>
  <xdr:twoCellAnchor editAs="oneCell">
    <xdr:from>
      <xdr:col>0</xdr:col>
      <xdr:colOff>391382</xdr:colOff>
      <xdr:row>43</xdr:row>
      <xdr:rowOff>5415</xdr:rowOff>
    </xdr:from>
    <xdr:to>
      <xdr:col>1</xdr:col>
      <xdr:colOff>3524</xdr:colOff>
      <xdr:row>44</xdr:row>
      <xdr:rowOff>22678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9F2D05A4-77DA-48A1-A991-F7FD3A01D2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382" y="10530940"/>
          <a:ext cx="200999" cy="228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384868</xdr:colOff>
      <xdr:row>4</xdr:row>
      <xdr:rowOff>1731</xdr:rowOff>
    </xdr:from>
    <xdr:to>
      <xdr:col>1</xdr:col>
      <xdr:colOff>3739</xdr:colOff>
      <xdr:row>5</xdr:row>
      <xdr:rowOff>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3EE3B8-5770-4882-AC4F-F667D6905C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868" y="1143277"/>
          <a:ext cx="22398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390583</xdr:colOff>
      <xdr:row>5</xdr:row>
      <xdr:rowOff>176</xdr:rowOff>
    </xdr:from>
    <xdr:to>
      <xdr:col>1</xdr:col>
      <xdr:colOff>3739</xdr:colOff>
      <xdr:row>6</xdr:row>
      <xdr:rowOff>3365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258D281F-FC4B-4E37-83D3-1B2104441C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83" y="1370758"/>
          <a:ext cx="218274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5</xdr:row>
      <xdr:rowOff>227482</xdr:rowOff>
    </xdr:from>
    <xdr:to>
      <xdr:col>1</xdr:col>
      <xdr:colOff>3739</xdr:colOff>
      <xdr:row>7</xdr:row>
      <xdr:rowOff>1634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A1A5E6B7-6B1D-481D-9A0A-5540E2960A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598064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396298</xdr:colOff>
      <xdr:row>7</xdr:row>
      <xdr:rowOff>351</xdr:rowOff>
    </xdr:from>
    <xdr:to>
      <xdr:col>1</xdr:col>
      <xdr:colOff>3739</xdr:colOff>
      <xdr:row>8</xdr:row>
      <xdr:rowOff>3539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CB7B88C-5FA0-4FFC-A623-90313DEFB8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298" y="1829006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392662</xdr:colOff>
      <xdr:row>7</xdr:row>
      <xdr:rowOff>227657</xdr:rowOff>
    </xdr:from>
    <xdr:to>
      <xdr:col>1</xdr:col>
      <xdr:colOff>1124</xdr:colOff>
      <xdr:row>9</xdr:row>
      <xdr:rowOff>1810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2D1CD90-AB39-4B00-944D-5310629823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62" y="2056312"/>
          <a:ext cx="21255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400107</xdr:colOff>
      <xdr:row>8</xdr:row>
      <xdr:rowOff>227657</xdr:rowOff>
    </xdr:from>
    <xdr:to>
      <xdr:col>1</xdr:col>
      <xdr:colOff>949</xdr:colOff>
      <xdr:row>10</xdr:row>
      <xdr:rowOff>1809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B35CC22-86EC-4FFE-B25C-5AC97D1A9C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07" y="2285348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399932</xdr:colOff>
      <xdr:row>9</xdr:row>
      <xdr:rowOff>227657</xdr:rowOff>
    </xdr:from>
    <xdr:to>
      <xdr:col>1</xdr:col>
      <xdr:colOff>774</xdr:colOff>
      <xdr:row>11</xdr:row>
      <xdr:rowOff>1809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CD4EEBFA-73F7-4E42-99AC-2351E2D7E8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32" y="2514384"/>
          <a:ext cx="20493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11</xdr:row>
      <xdr:rowOff>2256</xdr:rowOff>
    </xdr:from>
    <xdr:to>
      <xdr:col>1</xdr:col>
      <xdr:colOff>425</xdr:colOff>
      <xdr:row>12</xdr:row>
      <xdr:rowOff>526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A58452E-7079-4276-9936-221EB04061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2747056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406854</xdr:colOff>
      <xdr:row>12</xdr:row>
      <xdr:rowOff>2257</xdr:rowOff>
    </xdr:from>
    <xdr:to>
      <xdr:col>1</xdr:col>
      <xdr:colOff>2865</xdr:colOff>
      <xdr:row>13</xdr:row>
      <xdr:rowOff>527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4B63ACAC-57C6-428D-916D-B35634D7ED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4" y="297609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407203</xdr:colOff>
      <xdr:row>13</xdr:row>
      <xdr:rowOff>4161</xdr:rowOff>
    </xdr:from>
    <xdr:to>
      <xdr:col>1</xdr:col>
      <xdr:colOff>3214</xdr:colOff>
      <xdr:row>14</xdr:row>
      <xdr:rowOff>2431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61BA3A96-1349-4247-8CD4-BC85C5C504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03" y="3207033"/>
          <a:ext cx="2011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403393</xdr:colOff>
      <xdr:row>14</xdr:row>
      <xdr:rowOff>2431</xdr:rowOff>
    </xdr:from>
    <xdr:to>
      <xdr:col>1</xdr:col>
      <xdr:colOff>3214</xdr:colOff>
      <xdr:row>15</xdr:row>
      <xdr:rowOff>3714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02A5DB9F-7278-4F43-9DF2-FAC1F67CD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393" y="3434339"/>
          <a:ext cx="204939" cy="2254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406855</xdr:colOff>
      <xdr:row>15</xdr:row>
      <xdr:rowOff>2780</xdr:rowOff>
    </xdr:from>
    <xdr:to>
      <xdr:col>1</xdr:col>
      <xdr:colOff>2866</xdr:colOff>
      <xdr:row>15</xdr:row>
      <xdr:rowOff>220561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52993966-A9E3-4059-B115-A6BB553DC4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55" y="3663725"/>
          <a:ext cx="201129" cy="21968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16</xdr:row>
      <xdr:rowOff>10051</xdr:rowOff>
    </xdr:from>
    <xdr:to>
      <xdr:col>1</xdr:col>
      <xdr:colOff>856</xdr:colOff>
      <xdr:row>17</xdr:row>
      <xdr:rowOff>1810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F1EC14AA-6DEA-4BC8-91CF-B51C3E822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3900032"/>
          <a:ext cx="204939" cy="215876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399235</xdr:colOff>
      <xdr:row>17</xdr:row>
      <xdr:rowOff>8321</xdr:rowOff>
    </xdr:from>
    <xdr:to>
      <xdr:col>1</xdr:col>
      <xdr:colOff>2866</xdr:colOff>
      <xdr:row>17</xdr:row>
      <xdr:rowOff>220387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57318A68-801E-4EE1-A275-E6FEFAB034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5" y="4127338"/>
          <a:ext cx="208749" cy="213971"/>
        </a:xfrm>
        <a:prstGeom prst="rect">
          <a:avLst/>
        </a:prstGeom>
      </xdr:spPr>
    </xdr:pic>
    <xdr:clientData/>
  </xdr:twoCellAnchor>
  <xdr:twoCellAnchor editAs="oneCell">
    <xdr:from>
      <xdr:col>0</xdr:col>
      <xdr:colOff>414300</xdr:colOff>
      <xdr:row>20</xdr:row>
      <xdr:rowOff>17496</xdr:rowOff>
    </xdr:from>
    <xdr:to>
      <xdr:col>1</xdr:col>
      <xdr:colOff>2691</xdr:colOff>
      <xdr:row>21</xdr:row>
      <xdr:rowOff>1634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BF24D82-E718-4634-88A7-177DF4E51B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300" y="4823622"/>
          <a:ext cx="193509" cy="208256"/>
        </a:xfrm>
        <a:prstGeom prst="rect">
          <a:avLst/>
        </a:prstGeom>
      </xdr:spPr>
    </xdr:pic>
    <xdr:clientData/>
  </xdr:twoCellAnchor>
  <xdr:twoCellAnchor editAs="oneCell">
    <xdr:from>
      <xdr:col>0</xdr:col>
      <xdr:colOff>401488</xdr:colOff>
      <xdr:row>18</xdr:row>
      <xdr:rowOff>19577</xdr:rowOff>
    </xdr:from>
    <xdr:to>
      <xdr:col>1</xdr:col>
      <xdr:colOff>3214</xdr:colOff>
      <xdr:row>18</xdr:row>
      <xdr:rowOff>220213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ABF830AB-66E4-458D-BB9D-C247A4BC26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88" y="4367630"/>
          <a:ext cx="2068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410441</xdr:colOff>
      <xdr:row>19</xdr:row>
      <xdr:rowOff>49384</xdr:rowOff>
    </xdr:from>
    <xdr:to>
      <xdr:col>1</xdr:col>
      <xdr:colOff>3663</xdr:colOff>
      <xdr:row>20</xdr:row>
      <xdr:rowOff>29713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84DB51C9-0BD5-4424-B805-494CB813A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441" y="4554149"/>
          <a:ext cx="18969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406680</xdr:colOff>
      <xdr:row>22</xdr:row>
      <xdr:rowOff>22863</xdr:rowOff>
    </xdr:from>
    <xdr:to>
      <xdr:col>1</xdr:col>
      <xdr:colOff>2691</xdr:colOff>
      <xdr:row>23</xdr:row>
      <xdr:rowOff>850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868E5F0D-0BC4-443F-B397-8B5B83590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80" y="5287061"/>
          <a:ext cx="201129" cy="206351"/>
        </a:xfrm>
        <a:prstGeom prst="rect">
          <a:avLst/>
        </a:prstGeom>
      </xdr:spPr>
    </xdr:pic>
    <xdr:clientData/>
  </xdr:twoCellAnchor>
  <xdr:twoCellAnchor editAs="oneCell">
    <xdr:from>
      <xdr:col>0</xdr:col>
      <xdr:colOff>399234</xdr:colOff>
      <xdr:row>21</xdr:row>
      <xdr:rowOff>11782</xdr:rowOff>
    </xdr:from>
    <xdr:to>
      <xdr:col>1</xdr:col>
      <xdr:colOff>76</xdr:colOff>
      <xdr:row>21</xdr:row>
      <xdr:rowOff>220038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433C26E7-7FDD-4C33-A1D6-0D412D23C3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34" y="5046944"/>
          <a:ext cx="20493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84849</xdr:colOff>
      <xdr:row>57</xdr:row>
      <xdr:rowOff>25082</xdr:rowOff>
    </xdr:from>
    <xdr:to>
      <xdr:col>0</xdr:col>
      <xdr:colOff>301218</xdr:colOff>
      <xdr:row>57</xdr:row>
      <xdr:rowOff>225718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A40D14D-ACC2-4426-B1A3-81C1F1BC1F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849" y="12166443"/>
          <a:ext cx="19350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56</xdr:row>
      <xdr:rowOff>212966</xdr:rowOff>
    </xdr:from>
    <xdr:to>
      <xdr:col>1</xdr:col>
      <xdr:colOff>3694</xdr:colOff>
      <xdr:row>58</xdr:row>
      <xdr:rowOff>35151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6B719BBF-4BAC-4189-AEFA-ECBDC6D825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125244"/>
          <a:ext cx="248107" cy="261299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55</xdr:row>
      <xdr:rowOff>225571</xdr:rowOff>
    </xdr:from>
    <xdr:to>
      <xdr:col>1</xdr:col>
      <xdr:colOff>789</xdr:colOff>
      <xdr:row>57</xdr:row>
      <xdr:rowOff>30024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DAAD39C6-2C09-4E3F-88BD-3189E8AD4F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947890"/>
          <a:ext cx="251917" cy="239516"/>
        </a:xfrm>
        <a:prstGeom prst="rect">
          <a:avLst/>
        </a:prstGeom>
      </xdr:spPr>
    </xdr:pic>
    <xdr:clientData/>
  </xdr:twoCellAnchor>
  <xdr:twoCellAnchor editAs="oneCell">
    <xdr:from>
      <xdr:col>0</xdr:col>
      <xdr:colOff>359786</xdr:colOff>
      <xdr:row>54</xdr:row>
      <xdr:rowOff>219002</xdr:rowOff>
    </xdr:from>
    <xdr:to>
      <xdr:col>1</xdr:col>
      <xdr:colOff>789</xdr:colOff>
      <xdr:row>56</xdr:row>
      <xdr:rowOff>34884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7B40811F-D02D-4742-974A-BD417251F8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786" y="11711407"/>
          <a:ext cx="251917" cy="247136"/>
        </a:xfrm>
        <a:prstGeom prst="rect">
          <a:avLst/>
        </a:prstGeom>
      </xdr:spPr>
    </xdr:pic>
    <xdr:clientData/>
  </xdr:twoCellAnchor>
  <xdr:twoCellAnchor editAs="oneCell">
    <xdr:from>
      <xdr:col>0</xdr:col>
      <xdr:colOff>362217</xdr:colOff>
      <xdr:row>53</xdr:row>
      <xdr:rowOff>229381</xdr:rowOff>
    </xdr:from>
    <xdr:to>
      <xdr:col>1</xdr:col>
      <xdr:colOff>1396</xdr:colOff>
      <xdr:row>55</xdr:row>
      <xdr:rowOff>3354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83205BDA-C700-4F05-8543-5A51E861C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2217" y="11491872"/>
          <a:ext cx="244297" cy="233801"/>
        </a:xfrm>
        <a:prstGeom prst="rect">
          <a:avLst/>
        </a:prstGeom>
      </xdr:spPr>
    </xdr:pic>
    <xdr:clientData/>
  </xdr:twoCellAnchor>
  <xdr:twoCellAnchor editAs="oneCell">
    <xdr:from>
      <xdr:col>0</xdr:col>
      <xdr:colOff>96592</xdr:colOff>
      <xdr:row>53</xdr:row>
      <xdr:rowOff>29206</xdr:rowOff>
    </xdr:from>
    <xdr:to>
      <xdr:col>0</xdr:col>
      <xdr:colOff>301531</xdr:colOff>
      <xdr:row>53</xdr:row>
      <xdr:rowOff>220317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320141AE-0D22-46F9-89B0-7696018855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592" y="11254238"/>
          <a:ext cx="191604" cy="185396"/>
        </a:xfrm>
        <a:prstGeom prst="rect">
          <a:avLst/>
        </a:prstGeom>
      </xdr:spPr>
    </xdr:pic>
    <xdr:clientData/>
  </xdr:twoCellAnchor>
  <xdr:twoCellAnchor editAs="oneCell">
    <xdr:from>
      <xdr:col>0</xdr:col>
      <xdr:colOff>361018</xdr:colOff>
      <xdr:row>52</xdr:row>
      <xdr:rowOff>215185</xdr:rowOff>
    </xdr:from>
    <xdr:to>
      <xdr:col>1</xdr:col>
      <xdr:colOff>2102</xdr:colOff>
      <xdr:row>54</xdr:row>
      <xdr:rowOff>29748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6BC29DEA-A3F5-46DB-BE8F-8E636288F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18" y="11211134"/>
          <a:ext cx="246202" cy="265109"/>
        </a:xfrm>
        <a:prstGeom prst="rect">
          <a:avLst/>
        </a:prstGeom>
      </xdr:spPr>
    </xdr:pic>
    <xdr:clientData/>
  </xdr:twoCellAnchor>
  <xdr:twoCellAnchor editAs="oneCell">
    <xdr:from>
      <xdr:col>0</xdr:col>
      <xdr:colOff>112600</xdr:colOff>
      <xdr:row>52</xdr:row>
      <xdr:rowOff>30631</xdr:rowOff>
    </xdr:from>
    <xdr:to>
      <xdr:col>0</xdr:col>
      <xdr:colOff>296924</xdr:colOff>
      <xdr:row>52</xdr:row>
      <xdr:rowOff>220221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F8DACEEB-9696-42C8-A5A8-4EBE82933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2600" y="11026580"/>
          <a:ext cx="170989" cy="170540"/>
        </a:xfrm>
        <a:prstGeom prst="rect">
          <a:avLst/>
        </a:prstGeom>
      </xdr:spPr>
    </xdr:pic>
    <xdr:clientData/>
  </xdr:twoCellAnchor>
  <xdr:twoCellAnchor editAs="oneCell">
    <xdr:from>
      <xdr:col>0</xdr:col>
      <xdr:colOff>382594</xdr:colOff>
      <xdr:row>51</xdr:row>
      <xdr:rowOff>383187</xdr:rowOff>
    </xdr:from>
    <xdr:to>
      <xdr:col>1</xdr:col>
      <xdr:colOff>1356</xdr:colOff>
      <xdr:row>53</xdr:row>
      <xdr:rowOff>1904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A139C4-607F-410C-AAC2-663DF8C607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594" y="10987285"/>
          <a:ext cx="227639" cy="239651"/>
        </a:xfrm>
        <a:prstGeom prst="rect">
          <a:avLst/>
        </a:prstGeom>
      </xdr:spPr>
    </xdr:pic>
    <xdr:clientData/>
  </xdr:twoCellAnchor>
  <xdr:twoCellAnchor editAs="oneCell">
    <xdr:from>
      <xdr:col>0</xdr:col>
      <xdr:colOff>360705</xdr:colOff>
      <xdr:row>58</xdr:row>
      <xdr:rowOff>220040</xdr:rowOff>
    </xdr:from>
    <xdr:to>
      <xdr:col>1</xdr:col>
      <xdr:colOff>3694</xdr:colOff>
      <xdr:row>60</xdr:row>
      <xdr:rowOff>34524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0813AB6E-AB74-46F8-950A-2C597D98AE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705" y="12590483"/>
          <a:ext cx="248107" cy="245978"/>
        </a:xfrm>
        <a:prstGeom prst="rect">
          <a:avLst/>
        </a:prstGeom>
      </xdr:spPr>
    </xdr:pic>
    <xdr:clientData/>
  </xdr:twoCellAnchor>
  <xdr:twoCellAnchor editAs="oneCell">
    <xdr:from>
      <xdr:col>0</xdr:col>
      <xdr:colOff>361501</xdr:colOff>
      <xdr:row>60</xdr:row>
      <xdr:rowOff>3321</xdr:rowOff>
    </xdr:from>
    <xdr:to>
      <xdr:col>1</xdr:col>
      <xdr:colOff>680</xdr:colOff>
      <xdr:row>61</xdr:row>
      <xdr:rowOff>34302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F2866C5D-5082-4DC6-81FE-AFA8222B78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01" y="12834056"/>
          <a:ext cx="244297" cy="253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406922</xdr:colOff>
      <xdr:row>77</xdr:row>
      <xdr:rowOff>27128</xdr:rowOff>
    </xdr:from>
    <xdr:to>
      <xdr:col>1</xdr:col>
      <xdr:colOff>144</xdr:colOff>
      <xdr:row>77</xdr:row>
      <xdr:rowOff>220144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15ADFD0F-4108-40B0-A05E-3E1B57045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922" y="15954375"/>
          <a:ext cx="19731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407236</xdr:colOff>
      <xdr:row>78</xdr:row>
      <xdr:rowOff>20304</xdr:rowOff>
    </xdr:from>
    <xdr:to>
      <xdr:col>1</xdr:col>
      <xdr:colOff>1342</xdr:colOff>
      <xdr:row>78</xdr:row>
      <xdr:rowOff>220940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E61141D4-C029-4878-9B33-838E05B43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6" y="16176633"/>
          <a:ext cx="199224" cy="187301"/>
        </a:xfrm>
        <a:prstGeom prst="rect">
          <a:avLst/>
        </a:prstGeom>
      </xdr:spPr>
    </xdr:pic>
    <xdr:clientData/>
  </xdr:twoCellAnchor>
  <xdr:twoCellAnchor editAs="oneCell">
    <xdr:from>
      <xdr:col>0</xdr:col>
      <xdr:colOff>406295</xdr:colOff>
      <xdr:row>81</xdr:row>
      <xdr:rowOff>9526</xdr:rowOff>
    </xdr:from>
    <xdr:to>
      <xdr:col>1</xdr:col>
      <xdr:colOff>1566</xdr:colOff>
      <xdr:row>82</xdr:row>
      <xdr:rowOff>839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1AD860FD-D40E-4803-B0C6-0EBE600B5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295" y="16853102"/>
          <a:ext cx="199368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382809</xdr:colOff>
      <xdr:row>84</xdr:row>
      <xdr:rowOff>9042</xdr:rowOff>
    </xdr:from>
    <xdr:to>
      <xdr:col>1</xdr:col>
      <xdr:colOff>1968</xdr:colOff>
      <xdr:row>85</xdr:row>
      <xdr:rowOff>34601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B690F6EE-DCE3-4F51-AEBD-C40295EF1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2809" y="17539865"/>
          <a:ext cx="224277" cy="227973"/>
        </a:xfrm>
        <a:prstGeom prst="rect">
          <a:avLst/>
        </a:prstGeom>
      </xdr:spPr>
    </xdr:pic>
    <xdr:clientData/>
  </xdr:twoCellAnchor>
  <xdr:twoCellAnchor editAs="oneCell">
    <xdr:from>
      <xdr:col>0</xdr:col>
      <xdr:colOff>389634</xdr:colOff>
      <xdr:row>85</xdr:row>
      <xdr:rowOff>16663</xdr:rowOff>
    </xdr:from>
    <xdr:to>
      <xdr:col>1</xdr:col>
      <xdr:colOff>1224</xdr:colOff>
      <xdr:row>86</xdr:row>
      <xdr:rowOff>34606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8D4766A8-4235-4690-918A-265733262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634" y="17776568"/>
          <a:ext cx="220467" cy="218448"/>
        </a:xfrm>
        <a:prstGeom prst="rect">
          <a:avLst/>
        </a:prstGeom>
      </xdr:spPr>
    </xdr:pic>
    <xdr:clientData/>
  </xdr:twoCellAnchor>
  <xdr:twoCellAnchor editAs="oneCell">
    <xdr:from>
      <xdr:col>0</xdr:col>
      <xdr:colOff>384715</xdr:colOff>
      <xdr:row>86</xdr:row>
      <xdr:rowOff>8729</xdr:rowOff>
    </xdr:from>
    <xdr:to>
      <xdr:col>1</xdr:col>
      <xdr:colOff>1969</xdr:colOff>
      <xdr:row>87</xdr:row>
      <xdr:rowOff>3014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E4F39191-B24F-459B-A36B-D12CF8400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715" y="17997716"/>
          <a:ext cx="222372" cy="223368"/>
        </a:xfrm>
        <a:prstGeom prst="rect">
          <a:avLst/>
        </a:prstGeom>
      </xdr:spPr>
    </xdr:pic>
    <xdr:clientData/>
  </xdr:twoCellAnchor>
  <xdr:twoCellAnchor editAs="oneCell">
    <xdr:from>
      <xdr:col>0</xdr:col>
      <xdr:colOff>390430</xdr:colOff>
      <xdr:row>87</xdr:row>
      <xdr:rowOff>15553</xdr:rowOff>
    </xdr:from>
    <xdr:to>
      <xdr:col>1</xdr:col>
      <xdr:colOff>1969</xdr:colOff>
      <xdr:row>88</xdr:row>
      <xdr:rowOff>3014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E2A57601-C5FD-42FB-99D0-FE8937B28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430" y="18233623"/>
          <a:ext cx="216657" cy="216544"/>
        </a:xfrm>
        <a:prstGeom prst="rect">
          <a:avLst/>
        </a:prstGeom>
      </xdr:spPr>
    </xdr:pic>
    <xdr:clientData/>
  </xdr:twoCellAnchor>
  <xdr:twoCellAnchor editAs="oneCell">
    <xdr:from>
      <xdr:col>0</xdr:col>
      <xdr:colOff>395757</xdr:colOff>
      <xdr:row>108</xdr:row>
      <xdr:rowOff>172497</xdr:rowOff>
    </xdr:from>
    <xdr:to>
      <xdr:col>1</xdr:col>
      <xdr:colOff>8317</xdr:colOff>
      <xdr:row>109</xdr:row>
      <xdr:rowOff>1869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22C9E707-D883-4C74-8408-512EFA587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757" y="23072743"/>
          <a:ext cx="207132" cy="2117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406410</xdr:colOff>
      <xdr:row>75</xdr:row>
      <xdr:rowOff>27921</xdr:rowOff>
    </xdr:from>
    <xdr:to>
      <xdr:col>1</xdr:col>
      <xdr:colOff>2421</xdr:colOff>
      <xdr:row>75</xdr:row>
      <xdr:rowOff>220937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D1AD36E5-C5E2-4189-82CA-08DD742D86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10" y="15420747"/>
          <a:ext cx="201129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404134</xdr:colOff>
      <xdr:row>80</xdr:row>
      <xdr:rowOff>18958</xdr:rowOff>
    </xdr:from>
    <xdr:to>
      <xdr:col>1</xdr:col>
      <xdr:colOff>1310</xdr:colOff>
      <xdr:row>81</xdr:row>
      <xdr:rowOff>1214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2200EBC4-935C-4BE1-97C8-700738F67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34" y="16549098"/>
          <a:ext cx="201273" cy="209718"/>
        </a:xfrm>
        <a:prstGeom prst="rect">
          <a:avLst/>
        </a:prstGeom>
      </xdr:spPr>
    </xdr:pic>
    <xdr:clientData/>
  </xdr:twoCellAnchor>
  <xdr:twoCellAnchor editAs="oneCell">
    <xdr:from>
      <xdr:col>0</xdr:col>
      <xdr:colOff>389865</xdr:colOff>
      <xdr:row>30</xdr:row>
      <xdr:rowOff>18103</xdr:rowOff>
    </xdr:from>
    <xdr:to>
      <xdr:col>1</xdr:col>
      <xdr:colOff>2137</xdr:colOff>
      <xdr:row>30</xdr:row>
      <xdr:rowOff>220644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E122B665-6919-4186-A898-29A7E6D513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865" y="7188559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389516</xdr:colOff>
      <xdr:row>32</xdr:row>
      <xdr:rowOff>8753</xdr:rowOff>
    </xdr:from>
    <xdr:to>
      <xdr:col>1</xdr:col>
      <xdr:colOff>1788</xdr:colOff>
      <xdr:row>32</xdr:row>
      <xdr:rowOff>220819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B0EC33A0-578F-4AD0-BA13-3F62959D02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9516" y="7633204"/>
          <a:ext cx="204939" cy="204446"/>
        </a:xfrm>
        <a:prstGeom prst="rect">
          <a:avLst/>
        </a:prstGeom>
      </xdr:spPr>
    </xdr:pic>
    <xdr:clientData/>
  </xdr:twoCellAnchor>
  <xdr:twoCellAnchor editAs="oneCell">
    <xdr:from>
      <xdr:col>0</xdr:col>
      <xdr:colOff>388992</xdr:colOff>
      <xdr:row>33</xdr:row>
      <xdr:rowOff>15848</xdr:rowOff>
    </xdr:from>
    <xdr:to>
      <xdr:col>1</xdr:col>
      <xdr:colOff>279</xdr:colOff>
      <xdr:row>33</xdr:row>
      <xdr:rowOff>220294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7AAC6F78-AA9F-41BD-9E67-553049148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92" y="7867297"/>
          <a:ext cx="200144" cy="200636"/>
        </a:xfrm>
        <a:prstGeom prst="rect">
          <a:avLst/>
        </a:prstGeom>
      </xdr:spPr>
    </xdr:pic>
    <xdr:clientData/>
  </xdr:twoCellAnchor>
  <xdr:twoCellAnchor editAs="oneCell">
    <xdr:from>
      <xdr:col>0</xdr:col>
      <xdr:colOff>398006</xdr:colOff>
      <xdr:row>34</xdr:row>
      <xdr:rowOff>25293</xdr:rowOff>
    </xdr:from>
    <xdr:to>
      <xdr:col>1</xdr:col>
      <xdr:colOff>3578</xdr:colOff>
      <xdr:row>34</xdr:row>
      <xdr:rowOff>220214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CDFF49D9-5D77-4627-BF78-9A6CAFED06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06" y="8110881"/>
          <a:ext cx="198239" cy="196826"/>
        </a:xfrm>
        <a:prstGeom prst="rect">
          <a:avLst/>
        </a:prstGeom>
      </xdr:spPr>
    </xdr:pic>
    <xdr:clientData/>
  </xdr:twoCellAnchor>
  <xdr:twoCellAnchor editAs="oneCell">
    <xdr:from>
      <xdr:col>0</xdr:col>
      <xdr:colOff>387397</xdr:colOff>
      <xdr:row>104</xdr:row>
      <xdr:rowOff>17589</xdr:rowOff>
    </xdr:from>
    <xdr:to>
      <xdr:col>1</xdr:col>
      <xdr:colOff>8022</xdr:colOff>
      <xdr:row>105</xdr:row>
      <xdr:rowOff>1240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262F873-CE9B-49A6-B675-3AE1127E0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397" y="22006833"/>
          <a:ext cx="211387" cy="211114"/>
        </a:xfrm>
        <a:prstGeom prst="rect">
          <a:avLst/>
        </a:prstGeom>
      </xdr:spPr>
    </xdr:pic>
    <xdr:clientData/>
  </xdr:twoCellAnchor>
  <xdr:twoCellAnchor editAs="oneCell">
    <xdr:from>
      <xdr:col>0</xdr:col>
      <xdr:colOff>403518</xdr:colOff>
      <xdr:row>36</xdr:row>
      <xdr:rowOff>11578</xdr:rowOff>
    </xdr:from>
    <xdr:to>
      <xdr:col>1</xdr:col>
      <xdr:colOff>8013</xdr:colOff>
      <xdr:row>37</xdr:row>
      <xdr:rowOff>1556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2FAFAF5A-AC67-46F3-891E-CE1D599CE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18" y="8552091"/>
          <a:ext cx="195257" cy="21409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37</xdr:row>
      <xdr:rowOff>19197</xdr:rowOff>
    </xdr:from>
    <xdr:to>
      <xdr:col>1</xdr:col>
      <xdr:colOff>8013</xdr:colOff>
      <xdr:row>38</xdr:row>
      <xdr:rowOff>1555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67E4824E-41DC-4F5B-B8FB-940F841D2D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8787173"/>
          <a:ext cx="19525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406816</xdr:colOff>
      <xdr:row>45</xdr:row>
      <xdr:rowOff>12089</xdr:rowOff>
    </xdr:from>
    <xdr:to>
      <xdr:col>1</xdr:col>
      <xdr:colOff>3691</xdr:colOff>
      <xdr:row>45</xdr:row>
      <xdr:rowOff>220470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D2E06D17-18AD-4C9D-A490-7C7A806937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16" y="9234990"/>
          <a:ext cx="191447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397803</xdr:colOff>
      <xdr:row>46</xdr:row>
      <xdr:rowOff>22752</xdr:rowOff>
    </xdr:from>
    <xdr:to>
      <xdr:col>1</xdr:col>
      <xdr:colOff>8351</xdr:colOff>
      <xdr:row>47</xdr:row>
      <xdr:rowOff>1765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BC0CD37-03B3-48C7-BE5A-470121275C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803" y="9473116"/>
          <a:ext cx="201310" cy="206476"/>
        </a:xfrm>
        <a:prstGeom prst="rect">
          <a:avLst/>
        </a:prstGeom>
      </xdr:spPr>
    </xdr:pic>
    <xdr:clientData/>
  </xdr:twoCellAnchor>
  <xdr:twoCellAnchor editAs="oneCell">
    <xdr:from>
      <xdr:col>0</xdr:col>
      <xdr:colOff>401870</xdr:colOff>
      <xdr:row>47</xdr:row>
      <xdr:rowOff>22752</xdr:rowOff>
    </xdr:from>
    <xdr:to>
      <xdr:col>1</xdr:col>
      <xdr:colOff>613</xdr:colOff>
      <xdr:row>48</xdr:row>
      <xdr:rowOff>1765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37F6D9C6-28D3-4CCC-9DF1-948BDD18B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70" y="10573521"/>
          <a:ext cx="191410" cy="205101"/>
        </a:xfrm>
        <a:prstGeom prst="rect">
          <a:avLst/>
        </a:prstGeom>
      </xdr:spPr>
    </xdr:pic>
    <xdr:clientData/>
  </xdr:twoCellAnchor>
  <xdr:twoCellAnchor editAs="oneCell">
    <xdr:from>
      <xdr:col>0</xdr:col>
      <xdr:colOff>398060</xdr:colOff>
      <xdr:row>48</xdr:row>
      <xdr:rowOff>15387</xdr:rowOff>
    </xdr:from>
    <xdr:to>
      <xdr:col>1</xdr:col>
      <xdr:colOff>613</xdr:colOff>
      <xdr:row>49</xdr:row>
      <xdr:rowOff>1556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535BB190-770F-49DC-8787-EDF022B4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060" y="9920676"/>
          <a:ext cx="191410" cy="210286"/>
        </a:xfrm>
        <a:prstGeom prst="rect">
          <a:avLst/>
        </a:prstGeom>
      </xdr:spPr>
    </xdr:pic>
    <xdr:clientData/>
  </xdr:twoCellAnchor>
  <xdr:twoCellAnchor editAs="oneCell">
    <xdr:from>
      <xdr:col>0</xdr:col>
      <xdr:colOff>399964</xdr:colOff>
      <xdr:row>101</xdr:row>
      <xdr:rowOff>23560</xdr:rowOff>
    </xdr:from>
    <xdr:to>
      <xdr:col>1</xdr:col>
      <xdr:colOff>3444</xdr:colOff>
      <xdr:row>101</xdr:row>
      <xdr:rowOff>225149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6B1449D8-29B8-4FCE-9FD2-80B1DFD6BB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64" y="21330416"/>
          <a:ext cx="199957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401860</xdr:colOff>
      <xdr:row>93</xdr:row>
      <xdr:rowOff>3031</xdr:rowOff>
    </xdr:from>
    <xdr:to>
      <xdr:col>1</xdr:col>
      <xdr:colOff>1969</xdr:colOff>
      <xdr:row>93</xdr:row>
      <xdr:rowOff>225575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35798F73-B913-4958-B11B-A3C0DDDCB5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860" y="19490186"/>
          <a:ext cx="205227" cy="216829"/>
        </a:xfrm>
        <a:prstGeom prst="rect">
          <a:avLst/>
        </a:prstGeom>
      </xdr:spPr>
    </xdr:pic>
    <xdr:clientData/>
  </xdr:twoCellAnchor>
  <xdr:twoCellAnchor editAs="oneCell">
    <xdr:from>
      <xdr:col>0</xdr:col>
      <xdr:colOff>393302</xdr:colOff>
      <xdr:row>94</xdr:row>
      <xdr:rowOff>2888</xdr:rowOff>
    </xdr:from>
    <xdr:to>
      <xdr:col>1</xdr:col>
      <xdr:colOff>357</xdr:colOff>
      <xdr:row>94</xdr:row>
      <xdr:rowOff>220826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EF5A4696-09F1-4E71-88A2-7E511DDE0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302" y="19717506"/>
          <a:ext cx="207342" cy="219843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397623</xdr:colOff>
      <xdr:row>95</xdr:row>
      <xdr:rowOff>6671</xdr:rowOff>
    </xdr:from>
    <xdr:to>
      <xdr:col>1</xdr:col>
      <xdr:colOff>8278</xdr:colOff>
      <xdr:row>95</xdr:row>
      <xdr:rowOff>225405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BEA7102C-7D75-4B95-95A1-C6452356FD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3" y="19948751"/>
          <a:ext cx="20522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390942</xdr:colOff>
      <xdr:row>97</xdr:row>
      <xdr:rowOff>10139</xdr:rowOff>
    </xdr:from>
    <xdr:to>
      <xdr:col>1</xdr:col>
      <xdr:colOff>3502</xdr:colOff>
      <xdr:row>97</xdr:row>
      <xdr:rowOff>225063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068F8576-F3AF-45A7-A4FB-E33ED68D08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42" y="20407145"/>
          <a:ext cx="209037" cy="213019"/>
        </a:xfrm>
        <a:prstGeom prst="rect">
          <a:avLst/>
        </a:prstGeom>
      </xdr:spPr>
    </xdr:pic>
    <xdr:clientData/>
  </xdr:twoCellAnchor>
  <xdr:twoCellAnchor editAs="oneCell">
    <xdr:from>
      <xdr:col>0</xdr:col>
      <xdr:colOff>390004</xdr:colOff>
      <xdr:row>98</xdr:row>
      <xdr:rowOff>9997</xdr:rowOff>
    </xdr:from>
    <xdr:to>
      <xdr:col>1</xdr:col>
      <xdr:colOff>869</xdr:colOff>
      <xdr:row>99</xdr:row>
      <xdr:rowOff>1912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6F8E3AFC-4C86-4A0E-9DF6-91EB87CBB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04" y="20634465"/>
          <a:ext cx="199722" cy="216033"/>
        </a:xfrm>
        <a:prstGeom prst="rect">
          <a:avLst/>
        </a:prstGeom>
      </xdr:spPr>
    </xdr:pic>
    <xdr:clientData/>
  </xdr:twoCellAnchor>
  <xdr:twoCellAnchor editAs="oneCell">
    <xdr:from>
      <xdr:col>0</xdr:col>
      <xdr:colOff>401944</xdr:colOff>
      <xdr:row>99</xdr:row>
      <xdr:rowOff>17589</xdr:rowOff>
    </xdr:from>
    <xdr:to>
      <xdr:col>1</xdr:col>
      <xdr:colOff>356</xdr:colOff>
      <xdr:row>100</xdr:row>
      <xdr:rowOff>2680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DA0E266-D685-4651-8ECB-FB481890E1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44" y="20869520"/>
          <a:ext cx="198699" cy="209209"/>
        </a:xfrm>
        <a:prstGeom prst="rect">
          <a:avLst/>
        </a:prstGeom>
      </xdr:spPr>
    </xdr:pic>
    <xdr:clientData/>
  </xdr:twoCellAnchor>
  <xdr:twoCellAnchor editAs="oneCell">
    <xdr:from>
      <xdr:col>0</xdr:col>
      <xdr:colOff>371420</xdr:colOff>
      <xdr:row>99</xdr:row>
      <xdr:rowOff>218348</xdr:rowOff>
    </xdr:from>
    <xdr:to>
      <xdr:col>1</xdr:col>
      <xdr:colOff>1201</xdr:colOff>
      <xdr:row>101</xdr:row>
      <xdr:rowOff>34846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BE911151-0A9A-4755-92FC-E0EF2B244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20" y="21070279"/>
          <a:ext cx="233878" cy="248561"/>
        </a:xfrm>
        <a:prstGeom prst="rect">
          <a:avLst/>
        </a:prstGeom>
      </xdr:spPr>
    </xdr:pic>
    <xdr:clientData/>
  </xdr:twoCellAnchor>
  <xdr:twoCellAnchor editAs="oneCell">
    <xdr:from>
      <xdr:col>0</xdr:col>
      <xdr:colOff>414437</xdr:colOff>
      <xdr:row>103</xdr:row>
      <xdr:rowOff>19750</xdr:rowOff>
    </xdr:from>
    <xdr:to>
      <xdr:col>1</xdr:col>
      <xdr:colOff>772</xdr:colOff>
      <xdr:row>103</xdr:row>
      <xdr:rowOff>225149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C834AC86-CE82-42D8-95B2-D460DFACC3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437" y="21781532"/>
          <a:ext cx="190432" cy="197779"/>
        </a:xfrm>
        <a:prstGeom prst="rect">
          <a:avLst/>
        </a:prstGeom>
      </xdr:spPr>
    </xdr:pic>
    <xdr:clientData/>
  </xdr:twoCellAnchor>
  <xdr:twoCellAnchor editAs="oneCell">
    <xdr:from>
      <xdr:col>0</xdr:col>
      <xdr:colOff>391894</xdr:colOff>
      <xdr:row>64</xdr:row>
      <xdr:rowOff>13309</xdr:rowOff>
    </xdr:from>
    <xdr:to>
      <xdr:col>1</xdr:col>
      <xdr:colOff>7976</xdr:colOff>
      <xdr:row>64</xdr:row>
      <xdr:rowOff>220354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DE756BC0-6F0D-493F-8E86-4BA9F1D61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894" y="13003561"/>
          <a:ext cx="206844" cy="207045"/>
        </a:xfrm>
        <a:prstGeom prst="rect">
          <a:avLst/>
        </a:prstGeom>
      </xdr:spPr>
    </xdr:pic>
    <xdr:clientData/>
  </xdr:twoCellAnchor>
  <xdr:twoCellAnchor editAs="oneCell">
    <xdr:from>
      <xdr:col>0</xdr:col>
      <xdr:colOff>110177</xdr:colOff>
      <xdr:row>65</xdr:row>
      <xdr:rowOff>37963</xdr:rowOff>
    </xdr:from>
    <xdr:to>
      <xdr:col>0</xdr:col>
      <xdr:colOff>296896</xdr:colOff>
      <xdr:row>65</xdr:row>
      <xdr:rowOff>225298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F2DAE099-2F06-42CD-B6E0-3E520412B8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177" y="13255678"/>
          <a:ext cx="175289" cy="174000"/>
        </a:xfrm>
        <a:prstGeom prst="rect">
          <a:avLst/>
        </a:prstGeom>
      </xdr:spPr>
    </xdr:pic>
    <xdr:clientData/>
  </xdr:twoCellAnchor>
  <xdr:twoCellAnchor editAs="oneCell">
    <xdr:from>
      <xdr:col>0</xdr:col>
      <xdr:colOff>360193</xdr:colOff>
      <xdr:row>64</xdr:row>
      <xdr:rowOff>223942</xdr:rowOff>
    </xdr:from>
    <xdr:to>
      <xdr:col>1</xdr:col>
      <xdr:colOff>8013</xdr:colOff>
      <xdr:row>66</xdr:row>
      <xdr:rowOff>35172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8214A0DA-1D32-4076-B647-6B77867D4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0193" y="13214194"/>
          <a:ext cx="238582" cy="245200"/>
        </a:xfrm>
        <a:prstGeom prst="rect">
          <a:avLst/>
        </a:prstGeom>
      </xdr:spPr>
    </xdr:pic>
    <xdr:clientData/>
  </xdr:twoCellAnchor>
  <xdr:twoCellAnchor editAs="oneCell">
    <xdr:from>
      <xdr:col>0</xdr:col>
      <xdr:colOff>106623</xdr:colOff>
      <xdr:row>67</xdr:row>
      <xdr:rowOff>24871</xdr:rowOff>
    </xdr:from>
    <xdr:to>
      <xdr:col>0</xdr:col>
      <xdr:colOff>296640</xdr:colOff>
      <xdr:row>67</xdr:row>
      <xdr:rowOff>224895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B77C80C3-A8B4-4A02-9FCD-901D992F65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6623" y="13697511"/>
          <a:ext cx="178587" cy="173354"/>
        </a:xfrm>
        <a:prstGeom prst="rect">
          <a:avLst/>
        </a:prstGeom>
      </xdr:spPr>
    </xdr:pic>
    <xdr:clientData/>
  </xdr:twoCellAnchor>
  <xdr:twoCellAnchor editAs="oneCell">
    <xdr:from>
      <xdr:col>0</xdr:col>
      <xdr:colOff>361842</xdr:colOff>
      <xdr:row>66</xdr:row>
      <xdr:rowOff>220355</xdr:rowOff>
    </xdr:from>
    <xdr:to>
      <xdr:col>1</xdr:col>
      <xdr:colOff>137</xdr:colOff>
      <xdr:row>68</xdr:row>
      <xdr:rowOff>34324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F1928A3A-FAE3-400C-A102-BFF4D067D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842" y="13665532"/>
          <a:ext cx="238582" cy="238418"/>
        </a:xfrm>
        <a:prstGeom prst="rect">
          <a:avLst/>
        </a:prstGeom>
      </xdr:spPr>
    </xdr:pic>
    <xdr:clientData/>
  </xdr:twoCellAnchor>
  <xdr:twoCellAnchor editAs="oneCell">
    <xdr:from>
      <xdr:col>0</xdr:col>
      <xdr:colOff>369206</xdr:colOff>
      <xdr:row>68</xdr:row>
      <xdr:rowOff>1649</xdr:rowOff>
    </xdr:from>
    <xdr:to>
      <xdr:col>1</xdr:col>
      <xdr:colOff>3691</xdr:colOff>
      <xdr:row>69</xdr:row>
      <xdr:rowOff>34329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1AA108EE-F506-4505-8D35-F4F34DA9F7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3901752"/>
          <a:ext cx="230962" cy="244133"/>
        </a:xfrm>
        <a:prstGeom prst="rect">
          <a:avLst/>
        </a:prstGeom>
      </xdr:spPr>
    </xdr:pic>
    <xdr:clientData/>
  </xdr:twoCellAnchor>
  <xdr:twoCellAnchor editAs="oneCell">
    <xdr:from>
      <xdr:col>0</xdr:col>
      <xdr:colOff>414243</xdr:colOff>
      <xdr:row>66</xdr:row>
      <xdr:rowOff>16866</xdr:rowOff>
    </xdr:from>
    <xdr:to>
      <xdr:col>1</xdr:col>
      <xdr:colOff>3655</xdr:colOff>
      <xdr:row>66</xdr:row>
      <xdr:rowOff>225122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CF6DF81C-66A6-4DC1-9FBF-737A3762E4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243" y="13462043"/>
          <a:ext cx="183984" cy="189206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402128</xdr:colOff>
      <xdr:row>102</xdr:row>
      <xdr:rowOff>20362</xdr:rowOff>
    </xdr:from>
    <xdr:to>
      <xdr:col>1</xdr:col>
      <xdr:colOff>2983</xdr:colOff>
      <xdr:row>103</xdr:row>
      <xdr:rowOff>34749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31D3C763-2411-4992-A77D-9EFD7AC2E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21711385"/>
          <a:ext cx="189712" cy="213374"/>
        </a:xfrm>
        <a:prstGeom prst="rect">
          <a:avLst/>
        </a:prstGeom>
      </xdr:spPr>
    </xdr:pic>
    <xdr:clientData/>
  </xdr:twoCellAnchor>
  <xdr:twoCellAnchor editAs="oneCell">
    <xdr:from>
      <xdr:col>0</xdr:col>
      <xdr:colOff>378232</xdr:colOff>
      <xdr:row>136</xdr:row>
      <xdr:rowOff>24256</xdr:rowOff>
    </xdr:from>
    <xdr:to>
      <xdr:col>1</xdr:col>
      <xdr:colOff>7937</xdr:colOff>
      <xdr:row>137</xdr:row>
      <xdr:rowOff>34579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3E54F10A-5C2B-420D-A174-E56FBB38E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232" y="29719844"/>
          <a:ext cx="214752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376042</xdr:colOff>
      <xdr:row>137</xdr:row>
      <xdr:rowOff>22368</xdr:rowOff>
    </xdr:from>
    <xdr:to>
      <xdr:col>1</xdr:col>
      <xdr:colOff>8176</xdr:colOff>
      <xdr:row>138</xdr:row>
      <xdr:rowOff>30127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E971AA4C-D45B-41C8-A7A3-AD50C7937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042" y="29946076"/>
          <a:ext cx="217181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361598</xdr:colOff>
      <xdr:row>138</xdr:row>
      <xdr:rowOff>13666</xdr:rowOff>
    </xdr:from>
    <xdr:to>
      <xdr:col>1</xdr:col>
      <xdr:colOff>2733</xdr:colOff>
      <xdr:row>139</xdr:row>
      <xdr:rowOff>30153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4CC6DA59-E690-437E-90DE-2FB139B7F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598" y="30165494"/>
          <a:ext cx="216657" cy="225558"/>
        </a:xfrm>
        <a:prstGeom prst="rect">
          <a:avLst/>
        </a:prstGeom>
      </xdr:spPr>
    </xdr:pic>
    <xdr:clientData/>
  </xdr:twoCellAnchor>
  <xdr:twoCellAnchor editAs="oneCell">
    <xdr:from>
      <xdr:col>0</xdr:col>
      <xdr:colOff>374933</xdr:colOff>
      <xdr:row>139</xdr:row>
      <xdr:rowOff>22396</xdr:rowOff>
    </xdr:from>
    <xdr:to>
      <xdr:col>1</xdr:col>
      <xdr:colOff>2733</xdr:colOff>
      <xdr:row>140</xdr:row>
      <xdr:rowOff>34624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69E7843F-A770-43EC-9CD9-19DF94485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933" y="30402343"/>
          <a:ext cx="209037" cy="213677"/>
        </a:xfrm>
        <a:prstGeom prst="rect">
          <a:avLst/>
        </a:prstGeom>
      </xdr:spPr>
    </xdr:pic>
    <xdr:clientData/>
  </xdr:twoCellAnchor>
  <xdr:twoCellAnchor editAs="oneCell">
    <xdr:from>
      <xdr:col>0</xdr:col>
      <xdr:colOff>366375</xdr:colOff>
      <xdr:row>140</xdr:row>
      <xdr:rowOff>24159</xdr:rowOff>
    </xdr:from>
    <xdr:to>
      <xdr:col>0</xdr:col>
      <xdr:colOff>573507</xdr:colOff>
      <xdr:row>141</xdr:row>
      <xdr:rowOff>29874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AB65112A-48E3-405D-81D2-4B7CBC424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6375" y="30632226"/>
          <a:ext cx="207132" cy="226215"/>
        </a:xfrm>
        <a:prstGeom prst="rect">
          <a:avLst/>
        </a:prstGeom>
      </xdr:spPr>
    </xdr:pic>
    <xdr:clientData/>
  </xdr:twoCellAnchor>
  <xdr:twoCellAnchor editAs="oneCell">
    <xdr:from>
      <xdr:col>0</xdr:col>
      <xdr:colOff>378316</xdr:colOff>
      <xdr:row>141</xdr:row>
      <xdr:rowOff>27941</xdr:rowOff>
    </xdr:from>
    <xdr:to>
      <xdr:col>1</xdr:col>
      <xdr:colOff>2306</xdr:colOff>
      <xdr:row>142</xdr:row>
      <xdr:rowOff>34451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36258CCB-E755-4083-9039-6653D5E06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316" y="30864128"/>
          <a:ext cx="203322" cy="211770"/>
        </a:xfrm>
        <a:prstGeom prst="rect">
          <a:avLst/>
        </a:prstGeom>
      </xdr:spPr>
    </xdr:pic>
    <xdr:clientData/>
  </xdr:twoCellAnchor>
  <xdr:twoCellAnchor editAs="oneCell">
    <xdr:from>
      <xdr:col>0</xdr:col>
      <xdr:colOff>385852</xdr:colOff>
      <xdr:row>142</xdr:row>
      <xdr:rowOff>13638</xdr:rowOff>
    </xdr:from>
    <xdr:to>
      <xdr:col>1</xdr:col>
      <xdr:colOff>2222</xdr:colOff>
      <xdr:row>143</xdr:row>
      <xdr:rowOff>443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A0643C43-AE87-421F-9757-C0FAF3D2E7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852" y="31077945"/>
          <a:ext cx="209037" cy="214924"/>
        </a:xfrm>
        <a:prstGeom prst="rect">
          <a:avLst/>
        </a:prstGeom>
      </xdr:spPr>
    </xdr:pic>
    <xdr:clientData/>
  </xdr:twoCellAnchor>
  <xdr:twoCellAnchor editAs="oneCell">
    <xdr:from>
      <xdr:col>0</xdr:col>
      <xdr:colOff>384914</xdr:colOff>
      <xdr:row>143</xdr:row>
      <xdr:rowOff>13496</xdr:rowOff>
    </xdr:from>
    <xdr:to>
      <xdr:col>1</xdr:col>
      <xdr:colOff>3399</xdr:colOff>
      <xdr:row>144</xdr:row>
      <xdr:rowOff>3314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57A84E0B-61EB-4A91-8981-94A3163F39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914" y="31305922"/>
          <a:ext cx="199722" cy="217938"/>
        </a:xfrm>
        <a:prstGeom prst="rect">
          <a:avLst/>
        </a:prstGeom>
      </xdr:spPr>
    </xdr:pic>
    <xdr:clientData/>
  </xdr:twoCellAnchor>
  <xdr:twoCellAnchor editAs="oneCell">
    <xdr:from>
      <xdr:col>0</xdr:col>
      <xdr:colOff>381615</xdr:colOff>
      <xdr:row>144</xdr:row>
      <xdr:rowOff>3727</xdr:rowOff>
    </xdr:from>
    <xdr:to>
      <xdr:col>1</xdr:col>
      <xdr:colOff>1795</xdr:colOff>
      <xdr:row>145</xdr:row>
      <xdr:rowOff>7676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AE50485E-9D69-4C47-BF69-943141E6F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615" y="32634260"/>
          <a:ext cx="212847" cy="238265"/>
        </a:xfrm>
        <a:prstGeom prst="rect">
          <a:avLst/>
        </a:prstGeom>
      </xdr:spPr>
    </xdr:pic>
    <xdr:clientData/>
  </xdr:twoCellAnchor>
  <xdr:twoCellAnchor editAs="oneCell">
    <xdr:from>
      <xdr:col>0</xdr:col>
      <xdr:colOff>403044</xdr:colOff>
      <xdr:row>24</xdr:row>
      <xdr:rowOff>31850</xdr:rowOff>
    </xdr:from>
    <xdr:to>
      <xdr:col>1</xdr:col>
      <xdr:colOff>2865</xdr:colOff>
      <xdr:row>24</xdr:row>
      <xdr:rowOff>220619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0ABF3BE2-3CCB-4819-8974-1C111112B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044" y="5657203"/>
          <a:ext cx="204939" cy="183054"/>
        </a:xfrm>
        <a:prstGeom prst="rect">
          <a:avLst/>
        </a:prstGeom>
      </xdr:spPr>
    </xdr:pic>
    <xdr:clientData/>
  </xdr:twoCellAnchor>
  <xdr:twoCellAnchor editAs="oneCell">
    <xdr:from>
      <xdr:col>0</xdr:col>
      <xdr:colOff>403218</xdr:colOff>
      <xdr:row>23</xdr:row>
      <xdr:rowOff>11692</xdr:rowOff>
    </xdr:from>
    <xdr:to>
      <xdr:col>1</xdr:col>
      <xdr:colOff>250</xdr:colOff>
      <xdr:row>23</xdr:row>
      <xdr:rowOff>225663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16A1E0DB-1E79-4B78-B621-BB736B213C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218" y="5412927"/>
          <a:ext cx="189699" cy="210161"/>
        </a:xfrm>
        <a:prstGeom prst="rect">
          <a:avLst/>
        </a:prstGeom>
      </xdr:spPr>
    </xdr:pic>
    <xdr:clientData/>
  </xdr:twoCellAnchor>
  <xdr:twoCellAnchor editAs="oneCell">
    <xdr:from>
      <xdr:col>0</xdr:col>
      <xdr:colOff>391614</xdr:colOff>
      <xdr:row>26</xdr:row>
      <xdr:rowOff>19189</xdr:rowOff>
    </xdr:from>
    <xdr:to>
      <xdr:col>1</xdr:col>
      <xdr:colOff>29535</xdr:colOff>
      <xdr:row>26</xdr:row>
      <xdr:rowOff>225103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E326706D-B398-4C72-BF86-9EE708F179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614" y="6092777"/>
          <a:ext cx="220179" cy="200199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408709</xdr:colOff>
      <xdr:row>25</xdr:row>
      <xdr:rowOff>24804</xdr:rowOff>
    </xdr:from>
    <xdr:to>
      <xdr:col>1</xdr:col>
      <xdr:colOff>26</xdr:colOff>
      <xdr:row>25</xdr:row>
      <xdr:rowOff>225440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A98E872D-3090-486D-9313-BAC73134B6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9" y="5874275"/>
          <a:ext cx="189699" cy="191111"/>
        </a:xfrm>
        <a:prstGeom prst="rect">
          <a:avLst/>
        </a:prstGeom>
      </xdr:spPr>
    </xdr:pic>
    <xdr:clientData/>
  </xdr:twoCellAnchor>
  <xdr:twoCellAnchor editAs="oneCell">
    <xdr:from>
      <xdr:col>0</xdr:col>
      <xdr:colOff>401934</xdr:colOff>
      <xdr:row>42</xdr:row>
      <xdr:rowOff>25122</xdr:rowOff>
    </xdr:from>
    <xdr:to>
      <xdr:col>1</xdr:col>
      <xdr:colOff>8297</xdr:colOff>
      <xdr:row>43</xdr:row>
      <xdr:rowOff>30340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336C924-1295-4900-A014-E4F8AA017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34" y="98976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395235</xdr:colOff>
      <xdr:row>41</xdr:row>
      <xdr:rowOff>18422</xdr:rowOff>
    </xdr:from>
    <xdr:to>
      <xdr:col>1</xdr:col>
      <xdr:colOff>3503</xdr:colOff>
      <xdr:row>42</xdr:row>
      <xdr:rowOff>35071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3D3DF26E-0177-4F54-9E32-7CCF2AA7A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235" y="9664840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388537</xdr:colOff>
      <xdr:row>40</xdr:row>
      <xdr:rowOff>20097</xdr:rowOff>
    </xdr:from>
    <xdr:to>
      <xdr:col>1</xdr:col>
      <xdr:colOff>2520</xdr:colOff>
      <xdr:row>41</xdr:row>
      <xdr:rowOff>34840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CD835FA2-C516-4E8D-9A55-7338EC53C5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537" y="9440427"/>
          <a:ext cx="195220" cy="212256"/>
        </a:xfrm>
        <a:prstGeom prst="rect">
          <a:avLst/>
        </a:prstGeom>
      </xdr:spPr>
    </xdr:pic>
    <xdr:clientData/>
  </xdr:twoCellAnchor>
  <xdr:twoCellAnchor editAs="oneCell">
    <xdr:from>
      <xdr:col>0</xdr:col>
      <xdr:colOff>390212</xdr:colOff>
      <xdr:row>39</xdr:row>
      <xdr:rowOff>13399</xdr:rowOff>
    </xdr:from>
    <xdr:to>
      <xdr:col>1</xdr:col>
      <xdr:colOff>385</xdr:colOff>
      <xdr:row>39</xdr:row>
      <xdr:rowOff>225655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D05DCE2D-7232-4271-9E5D-901E15C635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212" y="9207641"/>
          <a:ext cx="195220" cy="212256"/>
        </a:xfrm>
        <a:prstGeom prst="rect">
          <a:avLst/>
        </a:prstGeom>
      </xdr:spPr>
    </xdr:pic>
    <xdr:clientData/>
  </xdr:twoCellAnchor>
  <xdr:oneCellAnchor>
    <xdr:from>
      <xdr:col>0</xdr:col>
      <xdr:colOff>369206</xdr:colOff>
      <xdr:row>69</xdr:row>
      <xdr:rowOff>1649</xdr:rowOff>
    </xdr:from>
    <xdr:ext cx="227152" cy="276096"/>
    <xdr:pic>
      <xdr:nvPicPr>
        <xdr:cNvPr id="25" name="Picture 24">
          <a:extLst>
            <a:ext uri="{FF2B5EF4-FFF2-40B4-BE49-F238E27FC236}">
              <a16:creationId xmlns:a16="http://schemas.microsoft.com/office/drawing/2014/main" id="{6A231AE9-59D6-42D8-A03F-2D0D8DBA0F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206" y="15760232"/>
          <a:ext cx="227152" cy="276096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402128</xdr:colOff>
      <xdr:row>52</xdr:row>
      <xdr:rowOff>9179</xdr:rowOff>
    </xdr:from>
    <xdr:to>
      <xdr:col>0</xdr:col>
      <xdr:colOff>590066</xdr:colOff>
      <xdr:row>52</xdr:row>
      <xdr:rowOff>213182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0F6B0D1-89C6-4073-999D-FA1EEBD81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8" y="4195849"/>
          <a:ext cx="197463" cy="215433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402648</xdr:colOff>
      <xdr:row>53</xdr:row>
      <xdr:rowOff>18358</xdr:rowOff>
    </xdr:from>
    <xdr:to>
      <xdr:col>0</xdr:col>
      <xdr:colOff>592491</xdr:colOff>
      <xdr:row>53</xdr:row>
      <xdr:rowOff>213188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CDCF0B8-64AF-462A-AE3E-AA814CAB4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8" y="4434494"/>
          <a:ext cx="197463" cy="202450"/>
        </a:xfrm>
        <a:prstGeom prst="rect">
          <a:avLst/>
        </a:prstGeom>
      </xdr:spPr>
    </xdr:pic>
    <xdr:clientData/>
  </xdr:twoCellAnchor>
  <xdr:twoCellAnchor editAs="oneCell">
    <xdr:from>
      <xdr:col>0</xdr:col>
      <xdr:colOff>398837</xdr:colOff>
      <xdr:row>54</xdr:row>
      <xdr:rowOff>13508</xdr:rowOff>
    </xdr:from>
    <xdr:to>
      <xdr:col>0</xdr:col>
      <xdr:colOff>592490</xdr:colOff>
      <xdr:row>55</xdr:row>
      <xdr:rowOff>818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38C46B7-A4C2-4A54-BDE1-7D382657F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837" y="4659110"/>
          <a:ext cx="197463" cy="21352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399357</xdr:colOff>
      <xdr:row>55</xdr:row>
      <xdr:rowOff>18877</xdr:rowOff>
    </xdr:from>
    <xdr:to>
      <xdr:col>0</xdr:col>
      <xdr:colOff>589200</xdr:colOff>
      <xdr:row>55</xdr:row>
      <xdr:rowOff>209897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C2076F98-B6A5-45D1-AB02-603FEFF075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57" y="4893945"/>
          <a:ext cx="199368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415116</xdr:colOff>
      <xdr:row>56</xdr:row>
      <xdr:rowOff>23552</xdr:rowOff>
    </xdr:from>
    <xdr:to>
      <xdr:col>0</xdr:col>
      <xdr:colOff>593529</xdr:colOff>
      <xdr:row>57</xdr:row>
      <xdr:rowOff>861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5649F96-5C30-4D7F-BBDE-29022DC7F5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116" y="5128086"/>
          <a:ext cx="189843" cy="205908"/>
        </a:xfrm>
        <a:prstGeom prst="rect">
          <a:avLst/>
        </a:prstGeom>
      </xdr:spPr>
    </xdr:pic>
    <xdr:clientData/>
  </xdr:twoCellAnchor>
  <xdr:twoCellAnchor editAs="oneCell">
    <xdr:from>
      <xdr:col>0</xdr:col>
      <xdr:colOff>415636</xdr:colOff>
      <xdr:row>57</xdr:row>
      <xdr:rowOff>21301</xdr:rowOff>
    </xdr:from>
    <xdr:to>
      <xdr:col>0</xdr:col>
      <xdr:colOff>594049</xdr:colOff>
      <xdr:row>57</xdr:row>
      <xdr:rowOff>210416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57E679D-C93A-4702-A10F-1CB3BCCAC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5636" y="5355301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409920</xdr:colOff>
      <xdr:row>58</xdr:row>
      <xdr:rowOff>20262</xdr:rowOff>
    </xdr:from>
    <xdr:to>
      <xdr:col>0</xdr:col>
      <xdr:colOff>590238</xdr:colOff>
      <xdr:row>58</xdr:row>
      <xdr:rowOff>213188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78603A5C-F259-4E34-8C58-7E1E34DF20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0" y="5583728"/>
          <a:ext cx="193653" cy="200546"/>
        </a:xfrm>
        <a:prstGeom prst="rect">
          <a:avLst/>
        </a:prstGeom>
      </xdr:spPr>
    </xdr:pic>
    <xdr:clientData/>
  </xdr:twoCellAnchor>
  <xdr:twoCellAnchor editAs="oneCell">
    <xdr:from>
      <xdr:col>0</xdr:col>
      <xdr:colOff>412345</xdr:colOff>
      <xdr:row>59</xdr:row>
      <xdr:rowOff>21820</xdr:rowOff>
    </xdr:from>
    <xdr:to>
      <xdr:col>0</xdr:col>
      <xdr:colOff>588853</xdr:colOff>
      <xdr:row>59</xdr:row>
      <xdr:rowOff>209030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CFABDB60-9008-4D91-B6DD-27E015E135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45" y="5814752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411305</xdr:colOff>
      <xdr:row>60</xdr:row>
      <xdr:rowOff>23033</xdr:rowOff>
    </xdr:from>
    <xdr:to>
      <xdr:col>0</xdr:col>
      <xdr:colOff>593528</xdr:colOff>
      <xdr:row>60</xdr:row>
      <xdr:rowOff>211796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6C7AA5E-39F9-48DF-A6B8-B69D84BD29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05" y="6045431"/>
          <a:ext cx="189843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411825</xdr:colOff>
      <xdr:row>61</xdr:row>
      <xdr:rowOff>20782</xdr:rowOff>
    </xdr:from>
    <xdr:to>
      <xdr:col>0</xdr:col>
      <xdr:colOff>594048</xdr:colOff>
      <xdr:row>61</xdr:row>
      <xdr:rowOff>209897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0071C6C-08A6-4947-96A4-5D8CBAC01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25" y="6272646"/>
          <a:ext cx="189843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398489</xdr:colOff>
      <xdr:row>62</xdr:row>
      <xdr:rowOff>21647</xdr:rowOff>
    </xdr:from>
    <xdr:to>
      <xdr:col>0</xdr:col>
      <xdr:colOff>594047</xdr:colOff>
      <xdr:row>62</xdr:row>
      <xdr:rowOff>208857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5C2AFE89-F3EA-47E0-B4A1-A6A1F3B17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9" y="6502977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406629</xdr:colOff>
      <xdr:row>63</xdr:row>
      <xdr:rowOff>21302</xdr:rowOff>
    </xdr:from>
    <xdr:to>
      <xdr:col>0</xdr:col>
      <xdr:colOff>592662</xdr:colOff>
      <xdr:row>63</xdr:row>
      <xdr:rowOff>208512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E9FE2A08-68ED-4A34-85D2-563473807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29" y="6732097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412863</xdr:colOff>
      <xdr:row>64</xdr:row>
      <xdr:rowOff>16452</xdr:rowOff>
    </xdr:from>
    <xdr:to>
      <xdr:col>0</xdr:col>
      <xdr:colOff>589371</xdr:colOff>
      <xdr:row>64</xdr:row>
      <xdr:rowOff>225137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267835BA-46D3-4FBA-BFA7-1C99057990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863" y="6956713"/>
          <a:ext cx="186033" cy="20868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419098</xdr:colOff>
      <xdr:row>65</xdr:row>
      <xdr:rowOff>23726</xdr:rowOff>
    </xdr:from>
    <xdr:to>
      <xdr:col>0</xdr:col>
      <xdr:colOff>593701</xdr:colOff>
      <xdr:row>65</xdr:row>
      <xdr:rowOff>209031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4A6FC849-3CC0-4918-9635-3E7FFD3CA9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8" y="7193453"/>
          <a:ext cx="186033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419097</xdr:colOff>
      <xdr:row>66</xdr:row>
      <xdr:rowOff>16971</xdr:rowOff>
    </xdr:from>
    <xdr:to>
      <xdr:col>0</xdr:col>
      <xdr:colOff>589890</xdr:colOff>
      <xdr:row>66</xdr:row>
      <xdr:rowOff>212667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CD18141C-899F-4851-A38D-58EDFD5B2F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097" y="7416164"/>
          <a:ext cx="180318" cy="199506"/>
        </a:xfrm>
        <a:prstGeom prst="rect">
          <a:avLst/>
        </a:prstGeom>
      </xdr:spPr>
    </xdr:pic>
    <xdr:clientData/>
  </xdr:twoCellAnchor>
  <xdr:twoCellAnchor editAs="oneCell">
    <xdr:from>
      <xdr:col>0</xdr:col>
      <xdr:colOff>410092</xdr:colOff>
      <xdr:row>67</xdr:row>
      <xdr:rowOff>24245</xdr:rowOff>
    </xdr:from>
    <xdr:to>
      <xdr:col>1</xdr:col>
      <xdr:colOff>336</xdr:colOff>
      <xdr:row>67</xdr:row>
      <xdr:rowOff>207645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DA41C88A-8B0F-4D62-8699-79A1E3698D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092" y="7652904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408187</xdr:colOff>
      <xdr:row>68</xdr:row>
      <xdr:rowOff>24765</xdr:rowOff>
    </xdr:from>
    <xdr:to>
      <xdr:col>1</xdr:col>
      <xdr:colOff>336</xdr:colOff>
      <xdr:row>68</xdr:row>
      <xdr:rowOff>211975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108486AA-3333-4698-8E21-AAED5D8796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187" y="7882890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401953</xdr:colOff>
      <xdr:row>69</xdr:row>
      <xdr:rowOff>25284</xdr:rowOff>
    </xdr:from>
    <xdr:to>
      <xdr:col>0</xdr:col>
      <xdr:colOff>589891</xdr:colOff>
      <xdr:row>69</xdr:row>
      <xdr:rowOff>208684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E2E8A232-DF1C-453C-AE90-BF01ACC042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3" y="8112875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390869</xdr:colOff>
      <xdr:row>72</xdr:row>
      <xdr:rowOff>16625</xdr:rowOff>
    </xdr:from>
    <xdr:to>
      <xdr:col>0</xdr:col>
      <xdr:colOff>588332</xdr:colOff>
      <xdr:row>72</xdr:row>
      <xdr:rowOff>207645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2DE5E3B7-8B06-425E-8FD7-777CA8836F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69" y="8792614"/>
          <a:ext cx="20127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73</xdr:row>
      <xdr:rowOff>19049</xdr:rowOff>
    </xdr:from>
    <xdr:to>
      <xdr:col>0</xdr:col>
      <xdr:colOff>589372</xdr:colOff>
      <xdr:row>73</xdr:row>
      <xdr:rowOff>208164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007D878E-6CC7-483C-8BF2-322C1BEBEC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024504"/>
          <a:ext cx="195558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401433</xdr:colOff>
      <xdr:row>74</xdr:row>
      <xdr:rowOff>22861</xdr:rowOff>
    </xdr:from>
    <xdr:to>
      <xdr:col>0</xdr:col>
      <xdr:colOff>589371</xdr:colOff>
      <xdr:row>74</xdr:row>
      <xdr:rowOff>210071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FECC49C0-18FC-4BFD-BB4F-97FD9F66E5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3" y="925778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410612</xdr:colOff>
      <xdr:row>75</xdr:row>
      <xdr:rowOff>27190</xdr:rowOff>
    </xdr:from>
    <xdr:to>
      <xdr:col>0</xdr:col>
      <xdr:colOff>589025</xdr:colOff>
      <xdr:row>75</xdr:row>
      <xdr:rowOff>212495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824517DE-17DB-4885-B63E-7E2B245C7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612" y="9491576"/>
          <a:ext cx="19174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401434</xdr:colOff>
      <xdr:row>76</xdr:row>
      <xdr:rowOff>27710</xdr:rowOff>
    </xdr:from>
    <xdr:to>
      <xdr:col>0</xdr:col>
      <xdr:colOff>593182</xdr:colOff>
      <xdr:row>76</xdr:row>
      <xdr:rowOff>211110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EDDDA38F-1CD3-48BF-B457-2100E0E4A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4" y="9721562"/>
          <a:ext cx="19555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406803</xdr:colOff>
      <xdr:row>77</xdr:row>
      <xdr:rowOff>37754</xdr:rowOff>
    </xdr:from>
    <xdr:to>
      <xdr:col>0</xdr:col>
      <xdr:colOff>592836</xdr:colOff>
      <xdr:row>77</xdr:row>
      <xdr:rowOff>211629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8A93B6FE-6640-467B-BD51-35A582494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803" y="996107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404034</xdr:colOff>
      <xdr:row>92</xdr:row>
      <xdr:rowOff>30307</xdr:rowOff>
    </xdr:from>
    <xdr:to>
      <xdr:col>0</xdr:col>
      <xdr:colOff>588162</xdr:colOff>
      <xdr:row>92</xdr:row>
      <xdr:rowOff>209897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4FF3216-A872-4B36-BEF7-AEE415304D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034" y="13395614"/>
          <a:ext cx="18793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398318</xdr:colOff>
      <xdr:row>93</xdr:row>
      <xdr:rowOff>26498</xdr:rowOff>
    </xdr:from>
    <xdr:to>
      <xdr:col>0</xdr:col>
      <xdr:colOff>593876</xdr:colOff>
      <xdr:row>93</xdr:row>
      <xdr:rowOff>207993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F8A1A6B-94ED-4BA3-AE73-B0602A1746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318" y="1362127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402647</xdr:colOff>
      <xdr:row>95</xdr:row>
      <xdr:rowOff>25977</xdr:rowOff>
    </xdr:from>
    <xdr:to>
      <xdr:col>0</xdr:col>
      <xdr:colOff>592490</xdr:colOff>
      <xdr:row>95</xdr:row>
      <xdr:rowOff>207646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A3C072B4-2AD0-43F0-A30E-598A7FBCE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647" y="14079682"/>
          <a:ext cx="19365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400741</xdr:colOff>
      <xdr:row>96</xdr:row>
      <xdr:rowOff>33773</xdr:rowOff>
    </xdr:from>
    <xdr:to>
      <xdr:col>0</xdr:col>
      <xdr:colOff>592489</xdr:colOff>
      <xdr:row>96</xdr:row>
      <xdr:rowOff>211458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696B68F5-28F8-4CCD-95C5-0FAC5BEC5C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41" y="14316943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406110</xdr:colOff>
      <xdr:row>98</xdr:row>
      <xdr:rowOff>29963</xdr:rowOff>
    </xdr:from>
    <xdr:to>
      <xdr:col>0</xdr:col>
      <xdr:colOff>594048</xdr:colOff>
      <xdr:row>98</xdr:row>
      <xdr:rowOff>211458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4DACA49-4CFD-4BF5-92BA-C6674F814B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110" y="14542599"/>
          <a:ext cx="19174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411131</xdr:colOff>
      <xdr:row>78</xdr:row>
      <xdr:rowOff>32038</xdr:rowOff>
    </xdr:from>
    <xdr:to>
      <xdr:col>0</xdr:col>
      <xdr:colOff>593354</xdr:colOff>
      <xdr:row>78</xdr:row>
      <xdr:rowOff>209723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7F74F32A-C36B-495B-8FD3-4C518A0EF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1" y="10184822"/>
          <a:ext cx="18984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405763</xdr:colOff>
      <xdr:row>79</xdr:row>
      <xdr:rowOff>32558</xdr:rowOff>
    </xdr:from>
    <xdr:to>
      <xdr:col>0</xdr:col>
      <xdr:colOff>593701</xdr:colOff>
      <xdr:row>79</xdr:row>
      <xdr:rowOff>208338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6CDB9C83-179D-4C45-8CD4-4BCC08296A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763" y="10414808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411132</xdr:colOff>
      <xdr:row>80</xdr:row>
      <xdr:rowOff>50222</xdr:rowOff>
    </xdr:from>
    <xdr:to>
      <xdr:col>0</xdr:col>
      <xdr:colOff>593355</xdr:colOff>
      <xdr:row>80</xdr:row>
      <xdr:rowOff>212667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C9ADA568-752A-47E0-88D8-BB0BF6AFF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132" y="10661938"/>
          <a:ext cx="186033" cy="173875"/>
        </a:xfrm>
        <a:prstGeom prst="rect">
          <a:avLst/>
        </a:prstGeom>
      </xdr:spPr>
    </xdr:pic>
    <xdr:clientData/>
  </xdr:twoCellAnchor>
  <xdr:twoCellAnchor editAs="oneCell">
    <xdr:from>
      <xdr:col>0</xdr:col>
      <xdr:colOff>401435</xdr:colOff>
      <xdr:row>73</xdr:row>
      <xdr:rowOff>19049</xdr:rowOff>
    </xdr:from>
    <xdr:to>
      <xdr:col>0</xdr:col>
      <xdr:colOff>589373</xdr:colOff>
      <xdr:row>73</xdr:row>
      <xdr:rowOff>211974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1AB8BD29-11F9-4F49-9DA0-D84F9574C3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435" y="9024504"/>
          <a:ext cx="18793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397624</xdr:colOff>
      <xdr:row>74</xdr:row>
      <xdr:rowOff>15241</xdr:rowOff>
    </xdr:from>
    <xdr:to>
      <xdr:col>0</xdr:col>
      <xdr:colOff>589372</xdr:colOff>
      <xdr:row>74</xdr:row>
      <xdr:rowOff>206261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B4DC9E81-B539-4F90-835E-113AF746C1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4" y="9250161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408708</xdr:colOff>
      <xdr:row>75</xdr:row>
      <xdr:rowOff>21475</xdr:rowOff>
    </xdr:from>
    <xdr:to>
      <xdr:col>0</xdr:col>
      <xdr:colOff>589026</xdr:colOff>
      <xdr:row>75</xdr:row>
      <xdr:rowOff>208685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C24E21E8-1980-4E40-B11D-30DE86126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708" y="9485861"/>
          <a:ext cx="19174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397625</xdr:colOff>
      <xdr:row>76</xdr:row>
      <xdr:rowOff>21995</xdr:rowOff>
    </xdr:from>
    <xdr:to>
      <xdr:col>0</xdr:col>
      <xdr:colOff>593183</xdr:colOff>
      <xdr:row>76</xdr:row>
      <xdr:rowOff>207300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4D992D31-053B-43C1-9DDC-26BAC9779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25" y="9715847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402994</xdr:colOff>
      <xdr:row>77</xdr:row>
      <xdr:rowOff>33944</xdr:rowOff>
    </xdr:from>
    <xdr:to>
      <xdr:col>0</xdr:col>
      <xdr:colOff>592837</xdr:colOff>
      <xdr:row>77</xdr:row>
      <xdr:rowOff>207819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64590F56-D465-4D61-9EC5-46A2E7C24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94" y="9957262"/>
          <a:ext cx="189843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409227</xdr:colOff>
      <xdr:row>78</xdr:row>
      <xdr:rowOff>26323</xdr:rowOff>
    </xdr:from>
    <xdr:to>
      <xdr:col>0</xdr:col>
      <xdr:colOff>593355</xdr:colOff>
      <xdr:row>78</xdr:row>
      <xdr:rowOff>205913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8D8BCF12-242E-4BEA-AE4A-C4B97A918B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27" y="10179107"/>
          <a:ext cx="189843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401954</xdr:colOff>
      <xdr:row>79</xdr:row>
      <xdr:rowOff>26843</xdr:rowOff>
    </xdr:from>
    <xdr:to>
      <xdr:col>0</xdr:col>
      <xdr:colOff>593702</xdr:colOff>
      <xdr:row>79</xdr:row>
      <xdr:rowOff>206433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D6800976-55E6-4DBA-B16A-D809DBFDAC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954" y="10409093"/>
          <a:ext cx="191748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409228</xdr:colOff>
      <xdr:row>80</xdr:row>
      <xdr:rowOff>50222</xdr:rowOff>
    </xdr:from>
    <xdr:to>
      <xdr:col>0</xdr:col>
      <xdr:colOff>587641</xdr:colOff>
      <xdr:row>80</xdr:row>
      <xdr:rowOff>208857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25A63C6E-D809-4943-9176-025C819335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28" y="10661938"/>
          <a:ext cx="184128" cy="168160"/>
        </a:xfrm>
        <a:prstGeom prst="rect">
          <a:avLst/>
        </a:prstGeom>
      </xdr:spPr>
    </xdr:pic>
    <xdr:clientData/>
  </xdr:twoCellAnchor>
  <xdr:twoCellAnchor editAs="oneCell">
    <xdr:from>
      <xdr:col>0</xdr:col>
      <xdr:colOff>407844</xdr:colOff>
      <xdr:row>82</xdr:row>
      <xdr:rowOff>29788</xdr:rowOff>
    </xdr:from>
    <xdr:to>
      <xdr:col>0</xdr:col>
      <xdr:colOff>591972</xdr:colOff>
      <xdr:row>82</xdr:row>
      <xdr:rowOff>207473</xdr:rowOff>
    </xdr:to>
    <xdr:pic>
      <xdr:nvPicPr>
        <xdr:cNvPr id="43" name="Picture 42">
          <a:extLst>
            <a:ext uri="{FF2B5EF4-FFF2-40B4-BE49-F238E27FC236}">
              <a16:creationId xmlns:a16="http://schemas.microsoft.com/office/drawing/2014/main" id="{354E96EE-8DD5-43A3-BEA2-397215886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844" y="11100436"/>
          <a:ext cx="187938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400223</xdr:colOff>
      <xdr:row>83</xdr:row>
      <xdr:rowOff>24074</xdr:rowOff>
    </xdr:from>
    <xdr:to>
      <xdr:col>0</xdr:col>
      <xdr:colOff>588161</xdr:colOff>
      <xdr:row>83</xdr:row>
      <xdr:rowOff>211284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82AA2136-21B1-47B1-9C56-F6C646EB45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3" y="11324188"/>
          <a:ext cx="19174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407497</xdr:colOff>
      <xdr:row>84</xdr:row>
      <xdr:rowOff>32213</xdr:rowOff>
    </xdr:from>
    <xdr:to>
      <xdr:col>0</xdr:col>
      <xdr:colOff>593530</xdr:colOff>
      <xdr:row>84</xdr:row>
      <xdr:rowOff>211803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82679B4D-7B43-4C41-8140-2F9EB23D4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497" y="11561793"/>
          <a:ext cx="19746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400224</xdr:colOff>
      <xdr:row>85</xdr:row>
      <xdr:rowOff>32734</xdr:rowOff>
    </xdr:from>
    <xdr:to>
      <xdr:col>0</xdr:col>
      <xdr:colOff>590067</xdr:colOff>
      <xdr:row>85</xdr:row>
      <xdr:rowOff>212324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6163E962-38EB-43B5-ADEC-30CEC67BA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224" y="11791779"/>
          <a:ext cx="199368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409403</xdr:colOff>
      <xdr:row>86</xdr:row>
      <xdr:rowOff>42778</xdr:rowOff>
    </xdr:from>
    <xdr:to>
      <xdr:col>0</xdr:col>
      <xdr:colOff>593531</xdr:colOff>
      <xdr:row>86</xdr:row>
      <xdr:rowOff>209033</xdr:rowOff>
    </xdr:to>
    <xdr:pic>
      <xdr:nvPicPr>
        <xdr:cNvPr id="47" name="Picture 46">
          <a:extLst>
            <a:ext uri="{FF2B5EF4-FFF2-40B4-BE49-F238E27FC236}">
              <a16:creationId xmlns:a16="http://schemas.microsoft.com/office/drawing/2014/main" id="{9B761657-CFA3-499E-86CE-41A32717C7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03" y="12031289"/>
          <a:ext cx="191748" cy="179590"/>
        </a:xfrm>
        <a:prstGeom prst="rect">
          <a:avLst/>
        </a:prstGeom>
      </xdr:spPr>
    </xdr:pic>
    <xdr:clientData/>
  </xdr:twoCellAnchor>
  <xdr:twoCellAnchor editAs="oneCell">
    <xdr:from>
      <xdr:col>0</xdr:col>
      <xdr:colOff>409921</xdr:colOff>
      <xdr:row>87</xdr:row>
      <xdr:rowOff>31347</xdr:rowOff>
    </xdr:from>
    <xdr:to>
      <xdr:col>0</xdr:col>
      <xdr:colOff>594049</xdr:colOff>
      <xdr:row>87</xdr:row>
      <xdr:rowOff>212842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4FC8A54-D0A1-408C-B417-EB4C55F2A0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921" y="12249324"/>
          <a:ext cx="195558" cy="185305"/>
        </a:xfrm>
        <a:prstGeom prst="rect">
          <a:avLst/>
        </a:prstGeom>
      </xdr:spPr>
    </xdr:pic>
    <xdr:clientData/>
  </xdr:twoCellAnchor>
  <xdr:twoCellAnchor editAs="oneCell">
    <xdr:from>
      <xdr:col>0</xdr:col>
      <xdr:colOff>408363</xdr:colOff>
      <xdr:row>88</xdr:row>
      <xdr:rowOff>31867</xdr:rowOff>
    </xdr:from>
    <xdr:to>
      <xdr:col>0</xdr:col>
      <xdr:colOff>588681</xdr:colOff>
      <xdr:row>88</xdr:row>
      <xdr:rowOff>211457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9670F4C2-52BB-484D-B921-98B13AF2DE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8363" y="12479310"/>
          <a:ext cx="19365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393989</xdr:colOff>
      <xdr:row>89</xdr:row>
      <xdr:rowOff>20609</xdr:rowOff>
    </xdr:from>
    <xdr:to>
      <xdr:col>0</xdr:col>
      <xdr:colOff>592147</xdr:colOff>
      <xdr:row>89</xdr:row>
      <xdr:rowOff>225136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82F21141-5D16-4803-ACA2-813A59E36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989" y="12697518"/>
          <a:ext cx="194348" cy="204527"/>
        </a:xfrm>
        <a:prstGeom prst="rect">
          <a:avLst/>
        </a:prstGeom>
      </xdr:spPr>
    </xdr:pic>
    <xdr:clientData/>
  </xdr:twoCellAnchor>
  <xdr:twoCellAnchor editAs="oneCell">
    <xdr:from>
      <xdr:col>0</xdr:col>
      <xdr:colOff>403168</xdr:colOff>
      <xdr:row>90</xdr:row>
      <xdr:rowOff>29962</xdr:rowOff>
    </xdr:from>
    <xdr:to>
      <xdr:col>0</xdr:col>
      <xdr:colOff>589201</xdr:colOff>
      <xdr:row>90</xdr:row>
      <xdr:rowOff>211457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01C918B-7740-452E-ACB8-2BAE6603E8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168" y="12936337"/>
          <a:ext cx="189843" cy="177685"/>
        </a:xfrm>
        <a:prstGeom prst="rect">
          <a:avLst/>
        </a:prstGeom>
      </xdr:spPr>
    </xdr:pic>
    <xdr:clientData/>
  </xdr:twoCellAnchor>
  <xdr:twoCellAnchor editAs="oneCell">
    <xdr:from>
      <xdr:col>0</xdr:col>
      <xdr:colOff>402129</xdr:colOff>
      <xdr:row>91</xdr:row>
      <xdr:rowOff>22514</xdr:rowOff>
    </xdr:from>
    <xdr:to>
      <xdr:col>0</xdr:col>
      <xdr:colOff>588857</xdr:colOff>
      <xdr:row>92</xdr:row>
      <xdr:rowOff>1384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AEFCF1F1-7AD2-42DF-BCD5-6BB671367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29" y="13158355"/>
          <a:ext cx="190538" cy="208337"/>
        </a:xfrm>
        <a:prstGeom prst="rect">
          <a:avLst/>
        </a:prstGeom>
      </xdr:spPr>
    </xdr:pic>
    <xdr:clientData/>
  </xdr:twoCellAnchor>
  <xdr:twoCellAnchor editAs="oneCell">
    <xdr:from>
      <xdr:col>0</xdr:col>
      <xdr:colOff>397640</xdr:colOff>
      <xdr:row>9</xdr:row>
      <xdr:rowOff>11767</xdr:rowOff>
    </xdr:from>
    <xdr:to>
      <xdr:col>0</xdr:col>
      <xdr:colOff>593198</xdr:colOff>
      <xdr:row>9</xdr:row>
      <xdr:rowOff>211960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23E230E6-6725-46DD-A34B-B6660E986B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40" y="2483880"/>
          <a:ext cx="199368" cy="207813"/>
        </a:xfrm>
        <a:prstGeom prst="rect">
          <a:avLst/>
        </a:prstGeom>
      </xdr:spPr>
    </xdr:pic>
    <xdr:clientData/>
  </xdr:twoCellAnchor>
  <xdr:twoCellAnchor editAs="oneCell">
    <xdr:from>
      <xdr:col>0</xdr:col>
      <xdr:colOff>398160</xdr:colOff>
      <xdr:row>10</xdr:row>
      <xdr:rowOff>19040</xdr:rowOff>
    </xdr:from>
    <xdr:to>
      <xdr:col>0</xdr:col>
      <xdr:colOff>589908</xdr:colOff>
      <xdr:row>10</xdr:row>
      <xdr:rowOff>208155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ADD61FAF-BF22-408B-A0D2-39B5994FE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160" y="2719879"/>
          <a:ext cx="201273" cy="198640"/>
        </a:xfrm>
        <a:prstGeom prst="rect">
          <a:avLst/>
        </a:prstGeom>
      </xdr:spPr>
    </xdr:pic>
    <xdr:clientData/>
  </xdr:twoCellAnchor>
  <xdr:twoCellAnchor editAs="oneCell">
    <xdr:from>
      <xdr:col>0</xdr:col>
      <xdr:colOff>407391</xdr:colOff>
      <xdr:row>157</xdr:row>
      <xdr:rowOff>24683</xdr:rowOff>
    </xdr:from>
    <xdr:to>
      <xdr:col>0</xdr:col>
      <xdr:colOff>593046</xdr:colOff>
      <xdr:row>157</xdr:row>
      <xdr:rowOff>224921</xdr:rowOff>
    </xdr:to>
    <xdr:pic>
      <xdr:nvPicPr>
        <xdr:cNvPr id="55" name="Picture 54">
          <a:extLst>
            <a:ext uri="{FF2B5EF4-FFF2-40B4-BE49-F238E27FC236}">
              <a16:creationId xmlns:a16="http://schemas.microsoft.com/office/drawing/2014/main" id="{F2FFB2EC-CB01-45E0-A66A-1D19DDFBC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91" y="30257867"/>
          <a:ext cx="193275" cy="200238"/>
        </a:xfrm>
        <a:prstGeom prst="rect">
          <a:avLst/>
        </a:prstGeom>
      </xdr:spPr>
    </xdr:pic>
    <xdr:clientData/>
  </xdr:twoCellAnchor>
  <xdr:twoCellAnchor editAs="oneCell">
    <xdr:from>
      <xdr:col>0</xdr:col>
      <xdr:colOff>411879</xdr:colOff>
      <xdr:row>11</xdr:row>
      <xdr:rowOff>26486</xdr:rowOff>
    </xdr:from>
    <xdr:to>
      <xdr:col>0</xdr:col>
      <xdr:colOff>590292</xdr:colOff>
      <xdr:row>12</xdr:row>
      <xdr:rowOff>460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E1C314AC-DE53-4CEC-AF82-05BA4A2B0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879" y="2956988"/>
          <a:ext cx="187938" cy="200193"/>
        </a:xfrm>
        <a:prstGeom prst="rect">
          <a:avLst/>
        </a:prstGeom>
      </xdr:spPr>
    </xdr:pic>
    <xdr:clientData/>
  </xdr:twoCellAnchor>
  <xdr:twoCellAnchor editAs="oneCell">
    <xdr:from>
      <xdr:col>0</xdr:col>
      <xdr:colOff>412399</xdr:colOff>
      <xdr:row>12</xdr:row>
      <xdr:rowOff>26140</xdr:rowOff>
    </xdr:from>
    <xdr:to>
      <xdr:col>0</xdr:col>
      <xdr:colOff>592717</xdr:colOff>
      <xdr:row>12</xdr:row>
      <xdr:rowOff>209540</xdr:rowOff>
    </xdr:to>
    <xdr:pic>
      <xdr:nvPicPr>
        <xdr:cNvPr id="57" name="Picture 56">
          <a:extLst>
            <a:ext uri="{FF2B5EF4-FFF2-40B4-BE49-F238E27FC236}">
              <a16:creationId xmlns:a16="http://schemas.microsoft.com/office/drawing/2014/main" id="{B3B72B74-F9C7-423C-8265-BF91443861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399" y="3186076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413785</xdr:colOff>
      <xdr:row>4</xdr:row>
      <xdr:rowOff>21104</xdr:rowOff>
    </xdr:from>
    <xdr:to>
      <xdr:col>0</xdr:col>
      <xdr:colOff>594103</xdr:colOff>
      <xdr:row>4</xdr:row>
      <xdr:rowOff>225107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1F8D6C9E-0591-4D7A-98CA-531748A38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785" y="1223896"/>
          <a:ext cx="184128" cy="204003"/>
        </a:xfrm>
        <a:prstGeom prst="rect">
          <a:avLst/>
        </a:prstGeom>
      </xdr:spPr>
    </xdr:pic>
    <xdr:clientData/>
  </xdr:twoCellAnchor>
  <xdr:twoCellAnchor editAs="oneCell">
    <xdr:from>
      <xdr:col>0</xdr:col>
      <xdr:colOff>409257</xdr:colOff>
      <xdr:row>5</xdr:row>
      <xdr:rowOff>21092</xdr:rowOff>
    </xdr:from>
    <xdr:to>
      <xdr:col>0</xdr:col>
      <xdr:colOff>593385</xdr:colOff>
      <xdr:row>5</xdr:row>
      <xdr:rowOff>208302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25118C7F-997A-4303-84A9-7183AED08D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257" y="1453318"/>
          <a:ext cx="191748" cy="196735"/>
        </a:xfrm>
        <a:prstGeom prst="rect">
          <a:avLst/>
        </a:prstGeom>
      </xdr:spPr>
    </xdr:pic>
    <xdr:clientData/>
  </xdr:twoCellAnchor>
  <xdr:twoCellAnchor editAs="oneCell">
    <xdr:from>
      <xdr:col>0</xdr:col>
      <xdr:colOff>401678</xdr:colOff>
      <xdr:row>102</xdr:row>
      <xdr:rowOff>27810</xdr:rowOff>
    </xdr:from>
    <xdr:to>
      <xdr:col>0</xdr:col>
      <xdr:colOff>593426</xdr:colOff>
      <xdr:row>102</xdr:row>
      <xdr:rowOff>213289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B85A0A33-F69E-4FF2-9BE5-2331D32EE0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678" y="15577199"/>
          <a:ext cx="19555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403582</xdr:colOff>
      <xdr:row>103</xdr:row>
      <xdr:rowOff>28987</xdr:rowOff>
    </xdr:from>
    <xdr:to>
      <xdr:col>0</xdr:col>
      <xdr:colOff>589615</xdr:colOff>
      <xdr:row>103</xdr:row>
      <xdr:rowOff>212387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6D7FD23B-410E-4B91-9420-A4D95D1A4F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3582" y="15807810"/>
          <a:ext cx="189843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406390</xdr:colOff>
      <xdr:row>104</xdr:row>
      <xdr:rowOff>27986</xdr:rowOff>
    </xdr:from>
    <xdr:to>
      <xdr:col>0</xdr:col>
      <xdr:colOff>592745</xdr:colOff>
      <xdr:row>104</xdr:row>
      <xdr:rowOff>213291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A7E2C5C0-43C2-4714-B30F-60885B5CE2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390" y="16036243"/>
          <a:ext cx="19016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404154</xdr:colOff>
      <xdr:row>105</xdr:row>
      <xdr:rowOff>23666</xdr:rowOff>
    </xdr:from>
    <xdr:to>
      <xdr:col>0</xdr:col>
      <xdr:colOff>592092</xdr:colOff>
      <xdr:row>105</xdr:row>
      <xdr:rowOff>211050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526AA4DD-CE7D-47DF-A36D-0F4B701C22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154" y="16261358"/>
          <a:ext cx="19174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406058</xdr:colOff>
      <xdr:row>106</xdr:row>
      <xdr:rowOff>24843</xdr:rowOff>
    </xdr:from>
    <xdr:to>
      <xdr:col>0</xdr:col>
      <xdr:colOff>593996</xdr:colOff>
      <xdr:row>106</xdr:row>
      <xdr:rowOff>210148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AEAD4A31-9FE8-4846-90EA-357052875B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058" y="16491969"/>
          <a:ext cx="19555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406725</xdr:colOff>
      <xdr:row>119</xdr:row>
      <xdr:rowOff>21815</xdr:rowOff>
    </xdr:from>
    <xdr:to>
      <xdr:col>0</xdr:col>
      <xdr:colOff>590075</xdr:colOff>
      <xdr:row>119</xdr:row>
      <xdr:rowOff>209383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3EFEBABF-B48C-4B0F-909D-8C6F3301D7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725" y="21536496"/>
          <a:ext cx="187160" cy="197093"/>
        </a:xfrm>
        <a:prstGeom prst="rect">
          <a:avLst/>
        </a:prstGeom>
      </xdr:spPr>
    </xdr:pic>
    <xdr:clientData/>
  </xdr:twoCellAnchor>
  <xdr:twoCellAnchor editAs="oneCell">
    <xdr:from>
      <xdr:col>0</xdr:col>
      <xdr:colOff>402915</xdr:colOff>
      <xdr:row>123</xdr:row>
      <xdr:rowOff>24958</xdr:rowOff>
    </xdr:from>
    <xdr:to>
      <xdr:col>0</xdr:col>
      <xdr:colOff>590075</xdr:colOff>
      <xdr:row>123</xdr:row>
      <xdr:rowOff>212526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34078BBA-0EF2-4ADA-A0D9-C3EB49F6A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915" y="22457376"/>
          <a:ext cx="19097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413677</xdr:colOff>
      <xdr:row>131</xdr:row>
      <xdr:rowOff>13906</xdr:rowOff>
    </xdr:from>
    <xdr:to>
      <xdr:col>0</xdr:col>
      <xdr:colOff>593217</xdr:colOff>
      <xdr:row>131</xdr:row>
      <xdr:rowOff>210999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75E5102-E19C-4D5D-AE36-D24B82BA97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77" y="24281798"/>
          <a:ext cx="18716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418725</xdr:colOff>
      <xdr:row>132</xdr:row>
      <xdr:rowOff>24668</xdr:rowOff>
    </xdr:from>
    <xdr:to>
      <xdr:col>0</xdr:col>
      <xdr:colOff>592550</xdr:colOff>
      <xdr:row>132</xdr:row>
      <xdr:rowOff>210331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45BA7782-2358-47B0-AC2F-BC27BBFB8D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8725" y="24521995"/>
          <a:ext cx="18525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409534</xdr:colOff>
      <xdr:row>124</xdr:row>
      <xdr:rowOff>24625</xdr:rowOff>
    </xdr:from>
    <xdr:to>
      <xdr:col>0</xdr:col>
      <xdr:colOff>592884</xdr:colOff>
      <xdr:row>124</xdr:row>
      <xdr:rowOff>212193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10655CC2-29F0-409A-8289-64DAF6739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34" y="22686477"/>
          <a:ext cx="194780" cy="195188"/>
        </a:xfrm>
        <a:prstGeom prst="rect">
          <a:avLst/>
        </a:prstGeom>
      </xdr:spPr>
    </xdr:pic>
    <xdr:clientData/>
  </xdr:twoCellAnchor>
  <xdr:twoCellAnchor editAs="oneCell">
    <xdr:from>
      <xdr:col>0</xdr:col>
      <xdr:colOff>400773</xdr:colOff>
      <xdr:row>133</xdr:row>
      <xdr:rowOff>1573</xdr:rowOff>
    </xdr:from>
    <xdr:to>
      <xdr:col>0</xdr:col>
      <xdr:colOff>587394</xdr:colOff>
      <xdr:row>134</xdr:row>
      <xdr:rowOff>138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11E9A5D2-8062-42FD-85EA-FE1C30A89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73" y="24728334"/>
          <a:ext cx="205671" cy="227165"/>
        </a:xfrm>
        <a:prstGeom prst="rect">
          <a:avLst/>
        </a:prstGeom>
      </xdr:spPr>
    </xdr:pic>
    <xdr:clientData/>
  </xdr:twoCellAnchor>
  <xdr:twoCellAnchor editAs="oneCell">
    <xdr:from>
      <xdr:col>0</xdr:col>
      <xdr:colOff>410238</xdr:colOff>
      <xdr:row>134</xdr:row>
      <xdr:rowOff>44126</xdr:rowOff>
    </xdr:from>
    <xdr:to>
      <xdr:col>0</xdr:col>
      <xdr:colOff>588651</xdr:colOff>
      <xdr:row>135</xdr:row>
      <xdr:rowOff>15996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0A1D86C9-BA62-4886-A537-D81179EFB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238" y="24951382"/>
          <a:ext cx="191748" cy="189289"/>
        </a:xfrm>
        <a:prstGeom prst="rect">
          <a:avLst/>
        </a:prstGeom>
      </xdr:spPr>
    </xdr:pic>
    <xdr:clientData/>
  </xdr:twoCellAnchor>
  <xdr:twoCellAnchor editAs="oneCell">
    <xdr:from>
      <xdr:col>0</xdr:col>
      <xdr:colOff>412142</xdr:colOff>
      <xdr:row>135</xdr:row>
      <xdr:rowOff>45302</xdr:rowOff>
    </xdr:from>
    <xdr:to>
      <xdr:col>0</xdr:col>
      <xdr:colOff>586745</xdr:colOff>
      <xdr:row>136</xdr:row>
      <xdr:rowOff>3666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8229DE5A-2677-4CFE-83F4-450D5894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142" y="25181406"/>
          <a:ext cx="19365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414950</xdr:colOff>
      <xdr:row>136</xdr:row>
      <xdr:rowOff>44302</xdr:rowOff>
    </xdr:from>
    <xdr:to>
      <xdr:col>0</xdr:col>
      <xdr:colOff>593685</xdr:colOff>
      <xdr:row>137</xdr:row>
      <xdr:rowOff>19809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930DC22F-EB83-471A-A5FB-C63728C857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950" y="25409253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412714</xdr:colOff>
      <xdr:row>137</xdr:row>
      <xdr:rowOff>36171</xdr:rowOff>
    </xdr:from>
    <xdr:to>
      <xdr:col>0</xdr:col>
      <xdr:colOff>593032</xdr:colOff>
      <xdr:row>138</xdr:row>
      <xdr:rowOff>423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2D5C037D-26EF-44F4-BA2F-8CE4EDBFA6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714" y="25629970"/>
          <a:ext cx="187938" cy="193099"/>
        </a:xfrm>
        <a:prstGeom prst="rect">
          <a:avLst/>
        </a:prstGeom>
      </xdr:spPr>
    </xdr:pic>
    <xdr:clientData/>
  </xdr:twoCellAnchor>
  <xdr:twoCellAnchor editAs="oneCell">
    <xdr:from>
      <xdr:col>0</xdr:col>
      <xdr:colOff>414618</xdr:colOff>
      <xdr:row>138</xdr:row>
      <xdr:rowOff>37349</xdr:rowOff>
    </xdr:from>
    <xdr:to>
      <xdr:col>1</xdr:col>
      <xdr:colOff>576</xdr:colOff>
      <xdr:row>139</xdr:row>
      <xdr:rowOff>2149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B3DE9B1E-0A60-48CF-A48F-36BEB7381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4618" y="25859995"/>
          <a:ext cx="19555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139</xdr:row>
      <xdr:rowOff>36347</xdr:rowOff>
    </xdr:from>
    <xdr:to>
      <xdr:col>0</xdr:col>
      <xdr:colOff>594256</xdr:colOff>
      <xdr:row>140</xdr:row>
      <xdr:rowOff>426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7D3B91CF-38B9-4347-B45B-44027C35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087841"/>
          <a:ext cx="17873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422238</xdr:colOff>
      <xdr:row>140</xdr:row>
      <xdr:rowOff>38251</xdr:rowOff>
    </xdr:from>
    <xdr:to>
      <xdr:col>0</xdr:col>
      <xdr:colOff>593031</xdr:colOff>
      <xdr:row>141</xdr:row>
      <xdr:rowOff>15664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014414A8-2EDE-44F0-9E0D-3659A2E7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2238" y="26318592"/>
          <a:ext cx="182223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423141</xdr:colOff>
      <xdr:row>141</xdr:row>
      <xdr:rowOff>41061</xdr:rowOff>
    </xdr:from>
    <xdr:to>
      <xdr:col>0</xdr:col>
      <xdr:colOff>594256</xdr:colOff>
      <xdr:row>142</xdr:row>
      <xdr:rowOff>3233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22AEB467-C2B8-4F4B-A418-010433644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3141" y="26550249"/>
          <a:ext cx="17873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142</xdr:row>
      <xdr:rowOff>43300</xdr:rowOff>
    </xdr:from>
    <xdr:to>
      <xdr:col>0</xdr:col>
      <xdr:colOff>589778</xdr:colOff>
      <xdr:row>143</xdr:row>
      <xdr:rowOff>3567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79D09A49-4AEF-4CBF-B803-0286E2F75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6781336"/>
          <a:ext cx="17111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429190</xdr:colOff>
      <xdr:row>143</xdr:row>
      <xdr:rowOff>45206</xdr:rowOff>
    </xdr:from>
    <xdr:to>
      <xdr:col>0</xdr:col>
      <xdr:colOff>594268</xdr:colOff>
      <xdr:row>144</xdr:row>
      <xdr:rowOff>16904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4DC19FBB-8274-4B47-BF49-890E65C8C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9190" y="27012089"/>
          <a:ext cx="176508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431998</xdr:colOff>
      <xdr:row>144</xdr:row>
      <xdr:rowOff>51823</xdr:rowOff>
    </xdr:from>
    <xdr:to>
      <xdr:col>0</xdr:col>
      <xdr:colOff>589778</xdr:colOff>
      <xdr:row>145</xdr:row>
      <xdr:rowOff>19711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C464FB7F-DBC7-4C4F-8D18-E0AE87BE63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998" y="27247554"/>
          <a:ext cx="171115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421905</xdr:colOff>
      <xdr:row>145</xdr:row>
      <xdr:rowOff>45084</xdr:rowOff>
    </xdr:from>
    <xdr:to>
      <xdr:col>1</xdr:col>
      <xdr:colOff>1370</xdr:colOff>
      <xdr:row>146</xdr:row>
      <xdr:rowOff>17140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B2244AF9-23EC-4CD2-9755-45BAAA8B4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1905" y="27469662"/>
          <a:ext cx="189065" cy="189473"/>
        </a:xfrm>
        <a:prstGeom prst="rect">
          <a:avLst/>
        </a:prstGeom>
      </xdr:spPr>
    </xdr:pic>
    <xdr:clientData/>
  </xdr:twoCellAnchor>
  <xdr:twoCellAnchor editAs="oneCell">
    <xdr:from>
      <xdr:col>0</xdr:col>
      <xdr:colOff>413074</xdr:colOff>
      <xdr:row>146</xdr:row>
      <xdr:rowOff>39036</xdr:rowOff>
    </xdr:from>
    <xdr:to>
      <xdr:col>0</xdr:col>
      <xdr:colOff>589122</xdr:colOff>
      <xdr:row>147</xdr:row>
      <xdr:rowOff>3470</xdr:rowOff>
    </xdr:to>
    <xdr:pic>
      <xdr:nvPicPr>
        <xdr:cNvPr id="93" name="Picture 92">
          <a:extLst>
            <a:ext uri="{FF2B5EF4-FFF2-40B4-BE49-F238E27FC236}">
              <a16:creationId xmlns:a16="http://schemas.microsoft.com/office/drawing/2014/main" id="{9D522823-4B77-4DD7-AC36-5BA2F1393C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074" y="27692461"/>
          <a:ext cx="189383" cy="193283"/>
        </a:xfrm>
        <a:prstGeom prst="rect">
          <a:avLst/>
        </a:prstGeom>
      </xdr:spPr>
    </xdr:pic>
    <xdr:clientData/>
  </xdr:twoCellAnchor>
  <xdr:twoCellAnchor editAs="oneCell">
    <xdr:from>
      <xdr:col>0</xdr:col>
      <xdr:colOff>420667</xdr:colOff>
      <xdr:row>147</xdr:row>
      <xdr:rowOff>36559</xdr:rowOff>
    </xdr:from>
    <xdr:to>
      <xdr:col>0</xdr:col>
      <xdr:colOff>592587</xdr:colOff>
      <xdr:row>148</xdr:row>
      <xdr:rowOff>16236</xdr:rowOff>
    </xdr:to>
    <xdr:pic>
      <xdr:nvPicPr>
        <xdr:cNvPr id="94" name="Picture 93">
          <a:extLst>
            <a:ext uri="{FF2B5EF4-FFF2-40B4-BE49-F238E27FC236}">
              <a16:creationId xmlns:a16="http://schemas.microsoft.com/office/drawing/2014/main" id="{260BA591-B39A-4C6C-9E66-787D2C1D56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0667" y="27918832"/>
          <a:ext cx="179540" cy="200903"/>
        </a:xfrm>
        <a:prstGeom prst="rect">
          <a:avLst/>
        </a:prstGeom>
      </xdr:spPr>
    </xdr:pic>
    <xdr:clientData/>
  </xdr:twoCellAnchor>
  <xdr:twoCellAnchor editAs="oneCell">
    <xdr:from>
      <xdr:col>0</xdr:col>
      <xdr:colOff>402148</xdr:colOff>
      <xdr:row>148</xdr:row>
      <xdr:rowOff>27476</xdr:rowOff>
    </xdr:from>
    <xdr:to>
      <xdr:col>0</xdr:col>
      <xdr:colOff>588181</xdr:colOff>
      <xdr:row>148</xdr:row>
      <xdr:rowOff>209145</xdr:rowOff>
    </xdr:to>
    <xdr:pic>
      <xdr:nvPicPr>
        <xdr:cNvPr id="95" name="Picture 94">
          <a:extLst>
            <a:ext uri="{FF2B5EF4-FFF2-40B4-BE49-F238E27FC236}">
              <a16:creationId xmlns:a16="http://schemas.microsoft.com/office/drawing/2014/main" id="{6745C262-EE8B-4349-BF6D-D4BAAACB1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48" y="27939389"/>
          <a:ext cx="189843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405957</xdr:colOff>
      <xdr:row>149</xdr:row>
      <xdr:rowOff>28652</xdr:rowOff>
    </xdr:from>
    <xdr:to>
      <xdr:col>0</xdr:col>
      <xdr:colOff>588180</xdr:colOff>
      <xdr:row>149</xdr:row>
      <xdr:rowOff>206337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916D9E24-64DA-4D38-9F11-32E24765E3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957" y="28167700"/>
          <a:ext cx="186033" cy="181495"/>
        </a:xfrm>
        <a:prstGeom prst="rect">
          <a:avLst/>
        </a:prstGeom>
      </xdr:spPr>
    </xdr:pic>
    <xdr:clientData/>
  </xdr:twoCellAnchor>
  <xdr:twoCellAnchor editAs="oneCell">
    <xdr:from>
      <xdr:col>0</xdr:col>
      <xdr:colOff>399240</xdr:colOff>
      <xdr:row>150</xdr:row>
      <xdr:rowOff>27652</xdr:rowOff>
    </xdr:from>
    <xdr:to>
      <xdr:col>0</xdr:col>
      <xdr:colOff>587500</xdr:colOff>
      <xdr:row>150</xdr:row>
      <xdr:rowOff>212957</xdr:rowOff>
    </xdr:to>
    <xdr:pic>
      <xdr:nvPicPr>
        <xdr:cNvPr id="97" name="Picture 96">
          <a:extLst>
            <a:ext uri="{FF2B5EF4-FFF2-40B4-BE49-F238E27FC236}">
              <a16:creationId xmlns:a16="http://schemas.microsoft.com/office/drawing/2014/main" id="{DBFAD6B4-A318-4D46-9DE5-DCE1E2AC9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240" y="28393835"/>
          <a:ext cx="192070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406529</xdr:colOff>
      <xdr:row>151</xdr:row>
      <xdr:rowOff>15712</xdr:rowOff>
    </xdr:from>
    <xdr:to>
      <xdr:col>0</xdr:col>
      <xdr:colOff>586847</xdr:colOff>
      <xdr:row>151</xdr:row>
      <xdr:rowOff>206906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349A8B2-67CA-435F-BA00-093E3CECEA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529" y="28609029"/>
          <a:ext cx="184128" cy="195004"/>
        </a:xfrm>
        <a:prstGeom prst="rect">
          <a:avLst/>
        </a:prstGeom>
      </xdr:spPr>
    </xdr:pic>
    <xdr:clientData/>
  </xdr:twoCellAnchor>
  <xdr:twoCellAnchor editAs="oneCell">
    <xdr:from>
      <xdr:col>0</xdr:col>
      <xdr:colOff>398908</xdr:colOff>
      <xdr:row>152</xdr:row>
      <xdr:rowOff>20699</xdr:rowOff>
    </xdr:from>
    <xdr:to>
      <xdr:col>0</xdr:col>
      <xdr:colOff>588751</xdr:colOff>
      <xdr:row>152</xdr:row>
      <xdr:rowOff>207909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142098E8-EE3F-4E6E-A2EE-EE539D527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908" y="28841151"/>
          <a:ext cx="199368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153</xdr:row>
      <xdr:rowOff>15888</xdr:rowOff>
    </xdr:from>
    <xdr:to>
      <xdr:col>0</xdr:col>
      <xdr:colOff>589976</xdr:colOff>
      <xdr:row>153</xdr:row>
      <xdr:rowOff>212623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58AED6D3-A772-419F-B09A-5AB30FBBA4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29063475"/>
          <a:ext cx="194615" cy="192925"/>
        </a:xfrm>
        <a:prstGeom prst="rect">
          <a:avLst/>
        </a:prstGeom>
      </xdr:spPr>
    </xdr:pic>
    <xdr:clientData/>
  </xdr:twoCellAnchor>
  <xdr:twoCellAnchor editAs="oneCell">
    <xdr:from>
      <xdr:col>0</xdr:col>
      <xdr:colOff>406644</xdr:colOff>
      <xdr:row>154</xdr:row>
      <xdr:rowOff>17791</xdr:rowOff>
    </xdr:from>
    <xdr:to>
      <xdr:col>0</xdr:col>
      <xdr:colOff>592561</xdr:colOff>
      <xdr:row>154</xdr:row>
      <xdr:rowOff>208811</xdr:rowOff>
    </xdr:to>
    <xdr:pic>
      <xdr:nvPicPr>
        <xdr:cNvPr id="101" name="Picture 100">
          <a:extLst>
            <a:ext uri="{FF2B5EF4-FFF2-40B4-BE49-F238E27FC236}">
              <a16:creationId xmlns:a16="http://schemas.microsoft.com/office/drawing/2014/main" id="{4B18888D-6DE3-4E64-8D0F-62F82CD667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644" y="29292512"/>
          <a:ext cx="182107" cy="19483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399317</xdr:colOff>
      <xdr:row>155</xdr:row>
      <xdr:rowOff>16791</xdr:rowOff>
    </xdr:from>
    <xdr:to>
      <xdr:col>0</xdr:col>
      <xdr:colOff>593786</xdr:colOff>
      <xdr:row>155</xdr:row>
      <xdr:rowOff>211621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FCA583BF-FD3B-4BBF-B482-B1397C62CD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7" y="29518647"/>
          <a:ext cx="19827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395653</xdr:colOff>
      <xdr:row>156</xdr:row>
      <xdr:rowOff>19031</xdr:rowOff>
    </xdr:from>
    <xdr:to>
      <xdr:col>0</xdr:col>
      <xdr:colOff>589308</xdr:colOff>
      <xdr:row>157</xdr:row>
      <xdr:rowOff>0</xdr:rowOff>
    </xdr:to>
    <xdr:pic>
      <xdr:nvPicPr>
        <xdr:cNvPr id="103" name="Picture 102">
          <a:extLst>
            <a:ext uri="{FF2B5EF4-FFF2-40B4-BE49-F238E27FC236}">
              <a16:creationId xmlns:a16="http://schemas.microsoft.com/office/drawing/2014/main" id="{103AD9B1-47E9-479B-8F6E-290552F77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653" y="29748021"/>
          <a:ext cx="197465" cy="208104"/>
        </a:xfrm>
        <a:prstGeom prst="rect">
          <a:avLst/>
        </a:prstGeom>
      </xdr:spPr>
    </xdr:pic>
    <xdr:clientData/>
  </xdr:twoCellAnchor>
  <xdr:twoCellAnchor editAs="oneCell">
    <xdr:from>
      <xdr:col>0</xdr:col>
      <xdr:colOff>410160</xdr:colOff>
      <xdr:row>190</xdr:row>
      <xdr:rowOff>19395</xdr:rowOff>
    </xdr:from>
    <xdr:to>
      <xdr:col>0</xdr:col>
      <xdr:colOff>588941</xdr:colOff>
      <xdr:row>190</xdr:row>
      <xdr:rowOff>212013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4165B7F5-61C9-473A-B471-94FB08111C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0" y="35397443"/>
          <a:ext cx="182591" cy="204048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189</xdr:row>
      <xdr:rowOff>21835</xdr:rowOff>
    </xdr:from>
    <xdr:to>
      <xdr:col>0</xdr:col>
      <xdr:colOff>592972</xdr:colOff>
      <xdr:row>189</xdr:row>
      <xdr:rowOff>212237</xdr:rowOff>
    </xdr:to>
    <xdr:pic>
      <xdr:nvPicPr>
        <xdr:cNvPr id="105" name="Picture 104">
          <a:extLst>
            <a:ext uri="{FF2B5EF4-FFF2-40B4-BE49-F238E27FC236}">
              <a16:creationId xmlns:a16="http://schemas.microsoft.com/office/drawing/2014/main" id="{5A4627AC-9021-4D7B-857D-D685415570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5172748"/>
          <a:ext cx="189844" cy="194212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393423</xdr:colOff>
      <xdr:row>204</xdr:row>
      <xdr:rowOff>22631</xdr:rowOff>
    </xdr:from>
    <xdr:to>
      <xdr:col>0</xdr:col>
      <xdr:colOff>588603</xdr:colOff>
      <xdr:row>204</xdr:row>
      <xdr:rowOff>213344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C3CAD989-3E77-48E8-97DA-AC150576AB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3" y="38580564"/>
          <a:ext cx="19137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195</xdr:row>
      <xdr:rowOff>29234</xdr:rowOff>
    </xdr:from>
    <xdr:to>
      <xdr:col>0</xdr:col>
      <xdr:colOff>593263</xdr:colOff>
      <xdr:row>195</xdr:row>
      <xdr:rowOff>212808</xdr:rowOff>
    </xdr:to>
    <xdr:pic>
      <xdr:nvPicPr>
        <xdr:cNvPr id="107" name="Picture 106">
          <a:extLst>
            <a:ext uri="{FF2B5EF4-FFF2-40B4-BE49-F238E27FC236}">
              <a16:creationId xmlns:a16="http://schemas.microsoft.com/office/drawing/2014/main" id="{AA0DBE02-1FEA-4052-AF49-54D2FAA33D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6542955"/>
          <a:ext cx="193653" cy="187384"/>
        </a:xfrm>
        <a:prstGeom prst="rect">
          <a:avLst/>
        </a:prstGeom>
      </xdr:spPr>
    </xdr:pic>
    <xdr:clientData/>
  </xdr:twoCellAnchor>
  <xdr:twoCellAnchor editAs="oneCell">
    <xdr:from>
      <xdr:col>0</xdr:col>
      <xdr:colOff>399609</xdr:colOff>
      <xdr:row>196</xdr:row>
      <xdr:rowOff>30410</xdr:rowOff>
    </xdr:from>
    <xdr:to>
      <xdr:col>0</xdr:col>
      <xdr:colOff>593262</xdr:colOff>
      <xdr:row>196</xdr:row>
      <xdr:rowOff>210000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FBA4652B-C8A6-49EA-8845-86479D263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609" y="36771266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392892</xdr:colOff>
      <xdr:row>197</xdr:row>
      <xdr:rowOff>29411</xdr:rowOff>
    </xdr:from>
    <xdr:to>
      <xdr:col>0</xdr:col>
      <xdr:colOff>586867</xdr:colOff>
      <xdr:row>197</xdr:row>
      <xdr:rowOff>212811</xdr:rowOff>
    </xdr:to>
    <xdr:pic>
      <xdr:nvPicPr>
        <xdr:cNvPr id="109" name="Picture 108">
          <a:extLst>
            <a:ext uri="{FF2B5EF4-FFF2-40B4-BE49-F238E27FC236}">
              <a16:creationId xmlns:a16="http://schemas.microsoft.com/office/drawing/2014/main" id="{E9950530-70AE-4621-8F88-60AEF0461E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92" y="36997401"/>
          <a:ext cx="186355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400181</xdr:colOff>
      <xdr:row>198</xdr:row>
      <xdr:rowOff>21280</xdr:rowOff>
    </xdr:from>
    <xdr:to>
      <xdr:col>0</xdr:col>
      <xdr:colOff>591929</xdr:colOff>
      <xdr:row>198</xdr:row>
      <xdr:rowOff>208664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F3DB1921-8FB9-48BC-A75A-2580E5881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1" y="37216405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400180</xdr:colOff>
      <xdr:row>199</xdr:row>
      <xdr:rowOff>26267</xdr:rowOff>
    </xdr:from>
    <xdr:to>
      <xdr:col>0</xdr:col>
      <xdr:colOff>593833</xdr:colOff>
      <xdr:row>199</xdr:row>
      <xdr:rowOff>209667</xdr:rowOff>
    </xdr:to>
    <xdr:pic>
      <xdr:nvPicPr>
        <xdr:cNvPr id="111" name="Picture 110">
          <a:extLst>
            <a:ext uri="{FF2B5EF4-FFF2-40B4-BE49-F238E27FC236}">
              <a16:creationId xmlns:a16="http://schemas.microsoft.com/office/drawing/2014/main" id="{EDCB19C9-2BA5-489C-ABAF-9FCC9FF62E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180" y="37448527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392823</xdr:colOff>
      <xdr:row>200</xdr:row>
      <xdr:rowOff>21457</xdr:rowOff>
    </xdr:from>
    <xdr:to>
      <xdr:col>0</xdr:col>
      <xdr:colOff>587438</xdr:colOff>
      <xdr:row>200</xdr:row>
      <xdr:rowOff>206762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780FE727-E5A6-43BA-AB84-DC05E6395B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23" y="37670851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392676</xdr:colOff>
      <xdr:row>201</xdr:row>
      <xdr:rowOff>23359</xdr:rowOff>
    </xdr:from>
    <xdr:to>
      <xdr:col>0</xdr:col>
      <xdr:colOff>590023</xdr:colOff>
      <xdr:row>201</xdr:row>
      <xdr:rowOff>210569</xdr:rowOff>
    </xdr:to>
    <xdr:pic>
      <xdr:nvPicPr>
        <xdr:cNvPr id="113" name="Picture 112">
          <a:extLst>
            <a:ext uri="{FF2B5EF4-FFF2-40B4-BE49-F238E27FC236}">
              <a16:creationId xmlns:a16="http://schemas.microsoft.com/office/drawing/2014/main" id="{5BC20D0B-B6F8-44C4-8EDE-5E40A796EF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676" y="37899888"/>
          <a:ext cx="19353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392969</xdr:colOff>
      <xdr:row>202</xdr:row>
      <xdr:rowOff>22360</xdr:rowOff>
    </xdr:from>
    <xdr:to>
      <xdr:col>0</xdr:col>
      <xdr:colOff>591248</xdr:colOff>
      <xdr:row>202</xdr:row>
      <xdr:rowOff>205760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941AC330-49B5-4696-B593-831C4ACEBF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69" y="38126023"/>
          <a:ext cx="19446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396925</xdr:colOff>
      <xdr:row>203</xdr:row>
      <xdr:rowOff>24599</xdr:rowOff>
    </xdr:from>
    <xdr:to>
      <xdr:col>0</xdr:col>
      <xdr:colOff>586770</xdr:colOff>
      <xdr:row>204</xdr:row>
      <xdr:rowOff>1759</xdr:rowOff>
    </xdr:to>
    <xdr:pic>
      <xdr:nvPicPr>
        <xdr:cNvPr id="115" name="Picture 114">
          <a:extLst>
            <a:ext uri="{FF2B5EF4-FFF2-40B4-BE49-F238E27FC236}">
              <a16:creationId xmlns:a16="http://schemas.microsoft.com/office/drawing/2014/main" id="{9BEE18D4-F59B-4C76-A58B-8925C43EB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925" y="38355397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397086</xdr:colOff>
      <xdr:row>213</xdr:row>
      <xdr:rowOff>20579</xdr:rowOff>
    </xdr:from>
    <xdr:to>
      <xdr:col>0</xdr:col>
      <xdr:colOff>590361</xdr:colOff>
      <xdr:row>214</xdr:row>
      <xdr:rowOff>313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94986202-8981-4FA7-A89C-B4CFA9797B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" y="40622723"/>
          <a:ext cx="197085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393422</xdr:colOff>
      <xdr:row>205</xdr:row>
      <xdr:rowOff>11348</xdr:rowOff>
    </xdr:from>
    <xdr:to>
      <xdr:col>0</xdr:col>
      <xdr:colOff>592412</xdr:colOff>
      <xdr:row>205</xdr:row>
      <xdr:rowOff>207776</xdr:rowOff>
    </xdr:to>
    <xdr:pic>
      <xdr:nvPicPr>
        <xdr:cNvPr id="117" name="Picture 116">
          <a:extLst>
            <a:ext uri="{FF2B5EF4-FFF2-40B4-BE49-F238E27FC236}">
              <a16:creationId xmlns:a16="http://schemas.microsoft.com/office/drawing/2014/main" id="{CF260AFC-6991-4056-A77A-B4267F388A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422" y="38796415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390053</xdr:colOff>
      <xdr:row>212</xdr:row>
      <xdr:rowOff>7684</xdr:rowOff>
    </xdr:from>
    <xdr:to>
      <xdr:col>0</xdr:col>
      <xdr:colOff>589043</xdr:colOff>
      <xdr:row>212</xdr:row>
      <xdr:rowOff>209827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19DCCBD0-6E8D-4DF4-A91A-110833707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053" y="40382694"/>
          <a:ext cx="195180" cy="205953"/>
        </a:xfrm>
        <a:prstGeom prst="rect">
          <a:avLst/>
        </a:prstGeom>
      </xdr:spPr>
    </xdr:pic>
    <xdr:clientData/>
  </xdr:twoCellAnchor>
  <xdr:twoCellAnchor editAs="oneCell">
    <xdr:from>
      <xdr:col>0</xdr:col>
      <xdr:colOff>393555</xdr:colOff>
      <xdr:row>211</xdr:row>
      <xdr:rowOff>11557</xdr:rowOff>
    </xdr:from>
    <xdr:to>
      <xdr:col>0</xdr:col>
      <xdr:colOff>587210</xdr:colOff>
      <xdr:row>211</xdr:row>
      <xdr:rowOff>212041</xdr:rowOff>
    </xdr:to>
    <xdr:pic>
      <xdr:nvPicPr>
        <xdr:cNvPr id="119" name="Picture 118">
          <a:extLst>
            <a:ext uri="{FF2B5EF4-FFF2-40B4-BE49-F238E27FC236}">
              <a16:creationId xmlns:a16="http://schemas.microsoft.com/office/drawing/2014/main" id="{34F6170B-F97D-4E64-B4F6-F8353891C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555" y="40159432"/>
          <a:ext cx="189845" cy="211914"/>
        </a:xfrm>
        <a:prstGeom prst="rect">
          <a:avLst/>
        </a:prstGeom>
      </xdr:spPr>
    </xdr:pic>
    <xdr:clientData/>
  </xdr:twoCellAnchor>
  <xdr:twoCellAnchor editAs="oneCell">
    <xdr:from>
      <xdr:col>0</xdr:col>
      <xdr:colOff>399918</xdr:colOff>
      <xdr:row>179</xdr:row>
      <xdr:rowOff>37285</xdr:rowOff>
    </xdr:from>
    <xdr:to>
      <xdr:col>0</xdr:col>
      <xdr:colOff>589383</xdr:colOff>
      <xdr:row>180</xdr:row>
      <xdr:rowOff>16103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FCE72A7-269D-4117-9D04-6124B5AC5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918" y="32836256"/>
          <a:ext cx="19327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398484</xdr:colOff>
      <xdr:row>171</xdr:row>
      <xdr:rowOff>45064</xdr:rowOff>
    </xdr:from>
    <xdr:to>
      <xdr:col>0</xdr:col>
      <xdr:colOff>592137</xdr:colOff>
      <xdr:row>172</xdr:row>
      <xdr:rowOff>1329</xdr:rowOff>
    </xdr:to>
    <xdr:pic>
      <xdr:nvPicPr>
        <xdr:cNvPr id="121" name="Picture 120">
          <a:extLst>
            <a:ext uri="{FF2B5EF4-FFF2-40B4-BE49-F238E27FC236}">
              <a16:creationId xmlns:a16="http://schemas.microsoft.com/office/drawing/2014/main" id="{CE20710D-E1B2-4B1D-9221-66AE59E2D2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484" y="31026958"/>
          <a:ext cx="189843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399387</xdr:colOff>
      <xdr:row>172</xdr:row>
      <xdr:rowOff>44064</xdr:rowOff>
    </xdr:from>
    <xdr:to>
      <xdr:col>0</xdr:col>
      <xdr:colOff>591457</xdr:colOff>
      <xdr:row>173</xdr:row>
      <xdr:rowOff>15571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26DEB6D-19C7-4061-B64D-4BF9BEF783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87" y="31253093"/>
          <a:ext cx="188260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399056</xdr:colOff>
      <xdr:row>173</xdr:row>
      <xdr:rowOff>35934</xdr:rowOff>
    </xdr:from>
    <xdr:to>
      <xdr:col>0</xdr:col>
      <xdr:colOff>590804</xdr:colOff>
      <xdr:row>174</xdr:row>
      <xdr:rowOff>909</xdr:rowOff>
    </xdr:to>
    <xdr:pic>
      <xdr:nvPicPr>
        <xdr:cNvPr id="123" name="Picture 122">
          <a:extLst>
            <a:ext uri="{FF2B5EF4-FFF2-40B4-BE49-F238E27FC236}">
              <a16:creationId xmlns:a16="http://schemas.microsoft.com/office/drawing/2014/main" id="{18762A17-5581-4F65-ABA9-29E58BBFF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6" y="31472097"/>
          <a:ext cx="187938" cy="191194"/>
        </a:xfrm>
        <a:prstGeom prst="rect">
          <a:avLst/>
        </a:prstGeom>
      </xdr:spPr>
    </xdr:pic>
    <xdr:clientData/>
  </xdr:twoCellAnchor>
  <xdr:twoCellAnchor editAs="oneCell">
    <xdr:from>
      <xdr:col>0</xdr:col>
      <xdr:colOff>399055</xdr:colOff>
      <xdr:row>174</xdr:row>
      <xdr:rowOff>40921</xdr:rowOff>
    </xdr:from>
    <xdr:to>
      <xdr:col>0</xdr:col>
      <xdr:colOff>592708</xdr:colOff>
      <xdr:row>175</xdr:row>
      <xdr:rowOff>996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4094485-5C7F-4987-B7AE-7EEDE4BF5C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055" y="31704219"/>
          <a:ext cx="189843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399318</xdr:colOff>
      <xdr:row>175</xdr:row>
      <xdr:rowOff>36110</xdr:rowOff>
    </xdr:from>
    <xdr:to>
      <xdr:col>0</xdr:col>
      <xdr:colOff>593933</xdr:colOff>
      <xdr:row>175</xdr:row>
      <xdr:rowOff>225225</xdr:rowOff>
    </xdr:to>
    <xdr:pic>
      <xdr:nvPicPr>
        <xdr:cNvPr id="125" name="Picture 124">
          <a:extLst>
            <a:ext uri="{FF2B5EF4-FFF2-40B4-BE49-F238E27FC236}">
              <a16:creationId xmlns:a16="http://schemas.microsoft.com/office/drawing/2014/main" id="{3969F70F-34E1-4BBF-8B02-DD763E810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318" y="31926543"/>
          <a:ext cx="190805" cy="189115"/>
        </a:xfrm>
        <a:prstGeom prst="rect">
          <a:avLst/>
        </a:prstGeom>
      </xdr:spPr>
    </xdr:pic>
    <xdr:clientData/>
  </xdr:twoCellAnchor>
  <xdr:twoCellAnchor editAs="oneCell">
    <xdr:from>
      <xdr:col>0</xdr:col>
      <xdr:colOff>399171</xdr:colOff>
      <xdr:row>176</xdr:row>
      <xdr:rowOff>38013</xdr:rowOff>
    </xdr:from>
    <xdr:to>
      <xdr:col>0</xdr:col>
      <xdr:colOff>588898</xdr:colOff>
      <xdr:row>177</xdr:row>
      <xdr:rowOff>1899</xdr:rowOff>
    </xdr:to>
    <xdr:pic>
      <xdr:nvPicPr>
        <xdr:cNvPr id="126" name="Picture 125">
          <a:extLst>
            <a:ext uri="{FF2B5EF4-FFF2-40B4-BE49-F238E27FC236}">
              <a16:creationId xmlns:a16="http://schemas.microsoft.com/office/drawing/2014/main" id="{42FC3AB0-2BCB-453D-AE70-92DBB6747E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171" y="32155580"/>
          <a:ext cx="18591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399464</xdr:colOff>
      <xdr:row>177</xdr:row>
      <xdr:rowOff>37013</xdr:rowOff>
    </xdr:from>
    <xdr:to>
      <xdr:col>0</xdr:col>
      <xdr:colOff>590123</xdr:colOff>
      <xdr:row>177</xdr:row>
      <xdr:rowOff>212793</xdr:rowOff>
    </xdr:to>
    <xdr:pic>
      <xdr:nvPicPr>
        <xdr:cNvPr id="127" name="Picture 126">
          <a:extLst>
            <a:ext uri="{FF2B5EF4-FFF2-40B4-BE49-F238E27FC236}">
              <a16:creationId xmlns:a16="http://schemas.microsoft.com/office/drawing/2014/main" id="{38659EEF-F5F5-4A6C-954B-28E6ADC0E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9464" y="32381715"/>
          <a:ext cx="186849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395800</xdr:colOff>
      <xdr:row>178</xdr:row>
      <xdr:rowOff>39252</xdr:rowOff>
    </xdr:from>
    <xdr:to>
      <xdr:col>0</xdr:col>
      <xdr:colOff>593265</xdr:colOff>
      <xdr:row>179</xdr:row>
      <xdr:rowOff>20222</xdr:rowOff>
    </xdr:to>
    <xdr:pic>
      <xdr:nvPicPr>
        <xdr:cNvPr id="128" name="Picture 127">
          <a:extLst>
            <a:ext uri="{FF2B5EF4-FFF2-40B4-BE49-F238E27FC236}">
              <a16:creationId xmlns:a16="http://schemas.microsoft.com/office/drawing/2014/main" id="{41C15F8A-9BFD-46FF-A172-E9513881BE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800" y="32611089"/>
          <a:ext cx="19365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392738</xdr:colOff>
      <xdr:row>184</xdr:row>
      <xdr:rowOff>22632</xdr:rowOff>
    </xdr:from>
    <xdr:to>
      <xdr:col>0</xdr:col>
      <xdr:colOff>591728</xdr:colOff>
      <xdr:row>185</xdr:row>
      <xdr:rowOff>16691</xdr:rowOff>
    </xdr:to>
    <xdr:pic>
      <xdr:nvPicPr>
        <xdr:cNvPr id="129" name="Picture 128">
          <a:extLst>
            <a:ext uri="{FF2B5EF4-FFF2-40B4-BE49-F238E27FC236}">
              <a16:creationId xmlns:a16="http://schemas.microsoft.com/office/drawing/2014/main" id="{A62784B5-CD20-4073-9CB5-F2D217EF7F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38" y="33957276"/>
          <a:ext cx="189465" cy="209763"/>
        </a:xfrm>
        <a:prstGeom prst="rect">
          <a:avLst/>
        </a:prstGeom>
      </xdr:spPr>
    </xdr:pic>
    <xdr:clientData/>
  </xdr:twoCellAnchor>
  <xdr:twoCellAnchor editAs="oneCell">
    <xdr:from>
      <xdr:col>0</xdr:col>
      <xdr:colOff>391991</xdr:colOff>
      <xdr:row>181</xdr:row>
      <xdr:rowOff>23360</xdr:rowOff>
    </xdr:from>
    <xdr:to>
      <xdr:col>0</xdr:col>
      <xdr:colOff>591243</xdr:colOff>
      <xdr:row>181</xdr:row>
      <xdr:rowOff>210570</xdr:rowOff>
    </xdr:to>
    <xdr:pic>
      <xdr:nvPicPr>
        <xdr:cNvPr id="130" name="Picture 129">
          <a:extLst>
            <a:ext uri="{FF2B5EF4-FFF2-40B4-BE49-F238E27FC236}">
              <a16:creationId xmlns:a16="http://schemas.microsoft.com/office/drawing/2014/main" id="{8CF0799C-F7B2-484E-99A3-4DD421402B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1991" y="33276600"/>
          <a:ext cx="189727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392284</xdr:colOff>
      <xdr:row>182</xdr:row>
      <xdr:rowOff>22360</xdr:rowOff>
    </xdr:from>
    <xdr:to>
      <xdr:col>0</xdr:col>
      <xdr:colOff>586753</xdr:colOff>
      <xdr:row>182</xdr:row>
      <xdr:rowOff>209570</xdr:rowOff>
    </xdr:to>
    <xdr:pic>
      <xdr:nvPicPr>
        <xdr:cNvPr id="131" name="Picture 130">
          <a:extLst>
            <a:ext uri="{FF2B5EF4-FFF2-40B4-BE49-F238E27FC236}">
              <a16:creationId xmlns:a16="http://schemas.microsoft.com/office/drawing/2014/main" id="{62C1AF45-2B29-4C5E-A187-D26CC81B98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284" y="33502735"/>
          <a:ext cx="190659" cy="183400"/>
        </a:xfrm>
        <a:prstGeom prst="rect">
          <a:avLst/>
        </a:prstGeom>
      </xdr:spPr>
    </xdr:pic>
    <xdr:clientData/>
  </xdr:twoCellAnchor>
  <xdr:twoCellAnchor editAs="oneCell">
    <xdr:from>
      <xdr:col>0</xdr:col>
      <xdr:colOff>388620</xdr:colOff>
      <xdr:row>183</xdr:row>
      <xdr:rowOff>24599</xdr:rowOff>
    </xdr:from>
    <xdr:to>
      <xdr:col>0</xdr:col>
      <xdr:colOff>591800</xdr:colOff>
      <xdr:row>184</xdr:row>
      <xdr:rowOff>1759</xdr:rowOff>
    </xdr:to>
    <xdr:pic>
      <xdr:nvPicPr>
        <xdr:cNvPr id="132" name="Picture 131">
          <a:extLst>
            <a:ext uri="{FF2B5EF4-FFF2-40B4-BE49-F238E27FC236}">
              <a16:creationId xmlns:a16="http://schemas.microsoft.com/office/drawing/2014/main" id="{19339F35-C2C4-43B6-AD36-D4BFD7AA41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20" y="33732109"/>
          <a:ext cx="189845" cy="204294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397233</xdr:colOff>
      <xdr:row>209</xdr:row>
      <xdr:rowOff>36516</xdr:rowOff>
    </xdr:from>
    <xdr:to>
      <xdr:col>0</xdr:col>
      <xdr:colOff>588603</xdr:colOff>
      <xdr:row>210</xdr:row>
      <xdr:rowOff>19217</xdr:rowOff>
    </xdr:to>
    <xdr:pic>
      <xdr:nvPicPr>
        <xdr:cNvPr id="133" name="Picture 132">
          <a:extLst>
            <a:ext uri="{FF2B5EF4-FFF2-40B4-BE49-F238E27FC236}">
              <a16:creationId xmlns:a16="http://schemas.microsoft.com/office/drawing/2014/main" id="{E4110E64-12BE-4759-A385-213A9E6C7E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3" y="40018619"/>
          <a:ext cx="195180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396486</xdr:colOff>
      <xdr:row>206</xdr:row>
      <xdr:rowOff>37244</xdr:rowOff>
    </xdr:from>
    <xdr:to>
      <xdr:col>0</xdr:col>
      <xdr:colOff>590023</xdr:colOff>
      <xdr:row>206</xdr:row>
      <xdr:rowOff>213024</xdr:rowOff>
    </xdr:to>
    <xdr:pic>
      <xdr:nvPicPr>
        <xdr:cNvPr id="134" name="Picture 133">
          <a:extLst>
            <a:ext uri="{FF2B5EF4-FFF2-40B4-BE49-F238E27FC236}">
              <a16:creationId xmlns:a16="http://schemas.microsoft.com/office/drawing/2014/main" id="{6F465E7D-9B21-4BA1-A8A3-E87185BCFE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486" y="39332448"/>
          <a:ext cx="197347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396779</xdr:colOff>
      <xdr:row>207</xdr:row>
      <xdr:rowOff>36244</xdr:rowOff>
    </xdr:from>
    <xdr:to>
      <xdr:col>0</xdr:col>
      <xdr:colOff>591248</xdr:colOff>
      <xdr:row>208</xdr:row>
      <xdr:rowOff>1046</xdr:rowOff>
    </xdr:to>
    <xdr:pic>
      <xdr:nvPicPr>
        <xdr:cNvPr id="135" name="Picture 134">
          <a:extLst>
            <a:ext uri="{FF2B5EF4-FFF2-40B4-BE49-F238E27FC236}">
              <a16:creationId xmlns:a16="http://schemas.microsoft.com/office/drawing/2014/main" id="{158462CC-0580-4EFD-A83A-37D2814239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779" y="39560415"/>
          <a:ext cx="190659" cy="191020"/>
        </a:xfrm>
        <a:prstGeom prst="rect">
          <a:avLst/>
        </a:prstGeom>
      </xdr:spPr>
    </xdr:pic>
    <xdr:clientData/>
  </xdr:twoCellAnchor>
  <xdr:twoCellAnchor editAs="oneCell">
    <xdr:from>
      <xdr:col>0</xdr:col>
      <xdr:colOff>400735</xdr:colOff>
      <xdr:row>208</xdr:row>
      <xdr:rowOff>38483</xdr:rowOff>
    </xdr:from>
    <xdr:to>
      <xdr:col>0</xdr:col>
      <xdr:colOff>586770</xdr:colOff>
      <xdr:row>209</xdr:row>
      <xdr:rowOff>15642</xdr:rowOff>
    </xdr:to>
    <xdr:pic>
      <xdr:nvPicPr>
        <xdr:cNvPr id="136" name="Picture 135">
          <a:extLst>
            <a:ext uri="{FF2B5EF4-FFF2-40B4-BE49-F238E27FC236}">
              <a16:creationId xmlns:a16="http://schemas.microsoft.com/office/drawing/2014/main" id="{9C00CED4-8E3F-4CDA-8C7F-04CE18571B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735" y="39791620"/>
          <a:ext cx="189845" cy="209936"/>
        </a:xfrm>
        <a:prstGeom prst="rect">
          <a:avLst/>
        </a:prstGeom>
      </xdr:spPr>
    </xdr:pic>
    <xdr:clientData/>
  </xdr:twoCellAnchor>
  <xdr:twoCellAnchor editAs="oneCell">
    <xdr:from>
      <xdr:col>0</xdr:col>
      <xdr:colOff>397232</xdr:colOff>
      <xdr:row>210</xdr:row>
      <xdr:rowOff>29042</xdr:rowOff>
    </xdr:from>
    <xdr:to>
      <xdr:col>0</xdr:col>
      <xdr:colOff>592412</xdr:colOff>
      <xdr:row>211</xdr:row>
      <xdr:rowOff>1156</xdr:rowOff>
    </xdr:to>
    <xdr:pic>
      <xdr:nvPicPr>
        <xdr:cNvPr id="137" name="Picture 136">
          <a:extLst>
            <a:ext uri="{FF2B5EF4-FFF2-40B4-BE49-F238E27FC236}">
              <a16:creationId xmlns:a16="http://schemas.microsoft.com/office/drawing/2014/main" id="{9F4F0596-F1BC-45DE-A54B-0E70D62B66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232" y="40240112"/>
          <a:ext cx="191370" cy="198333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28</xdr:row>
      <xdr:rowOff>19050</xdr:rowOff>
    </xdr:from>
    <xdr:to>
      <xdr:col>0</xdr:col>
      <xdr:colOff>587988</xdr:colOff>
      <xdr:row>28</xdr:row>
      <xdr:rowOff>210070</xdr:rowOff>
    </xdr:to>
    <xdr:pic>
      <xdr:nvPicPr>
        <xdr:cNvPr id="138" name="Picture 137">
          <a:extLst>
            <a:ext uri="{FF2B5EF4-FFF2-40B4-BE49-F238E27FC236}">
              <a16:creationId xmlns:a16="http://schemas.microsoft.com/office/drawing/2014/main" id="{D27E1331-F196-4831-B9C5-97EE1CC23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143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29</xdr:row>
      <xdr:rowOff>28575</xdr:rowOff>
    </xdr:from>
    <xdr:to>
      <xdr:col>0</xdr:col>
      <xdr:colOff>587988</xdr:colOff>
      <xdr:row>29</xdr:row>
      <xdr:rowOff>211975</xdr:rowOff>
    </xdr:to>
    <xdr:pic>
      <xdr:nvPicPr>
        <xdr:cNvPr id="139" name="Picture 138">
          <a:extLst>
            <a:ext uri="{FF2B5EF4-FFF2-40B4-BE49-F238E27FC236}">
              <a16:creationId xmlns:a16="http://schemas.microsoft.com/office/drawing/2014/main" id="{454252A8-90CA-499D-A063-745A29F0E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63817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30</xdr:row>
      <xdr:rowOff>28575</xdr:rowOff>
    </xdr:from>
    <xdr:to>
      <xdr:col>0</xdr:col>
      <xdr:colOff>574653</xdr:colOff>
      <xdr:row>30</xdr:row>
      <xdr:rowOff>211975</xdr:rowOff>
    </xdr:to>
    <xdr:pic>
      <xdr:nvPicPr>
        <xdr:cNvPr id="140" name="Picture 139">
          <a:extLst>
            <a:ext uri="{FF2B5EF4-FFF2-40B4-BE49-F238E27FC236}">
              <a16:creationId xmlns:a16="http://schemas.microsoft.com/office/drawing/2014/main" id="{FC9679E5-F5B1-4A35-9637-636CC5E577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61035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31</xdr:row>
      <xdr:rowOff>19050</xdr:rowOff>
    </xdr:from>
    <xdr:to>
      <xdr:col>0</xdr:col>
      <xdr:colOff>574653</xdr:colOff>
      <xdr:row>31</xdr:row>
      <xdr:rowOff>210070</xdr:rowOff>
    </xdr:to>
    <xdr:pic>
      <xdr:nvPicPr>
        <xdr:cNvPr id="141" name="Picture 140">
          <a:extLst>
            <a:ext uri="{FF2B5EF4-FFF2-40B4-BE49-F238E27FC236}">
              <a16:creationId xmlns:a16="http://schemas.microsoft.com/office/drawing/2014/main" id="{C0BB2F1D-EA9A-4F90-990C-0066E53BBD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68294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32</xdr:row>
      <xdr:rowOff>19050</xdr:rowOff>
    </xdr:from>
    <xdr:to>
      <xdr:col>0</xdr:col>
      <xdr:colOff>574653</xdr:colOff>
      <xdr:row>32</xdr:row>
      <xdr:rowOff>210070</xdr:rowOff>
    </xdr:to>
    <xdr:pic>
      <xdr:nvPicPr>
        <xdr:cNvPr id="142" name="Picture 141">
          <a:extLst>
            <a:ext uri="{FF2B5EF4-FFF2-40B4-BE49-F238E27FC236}">
              <a16:creationId xmlns:a16="http://schemas.microsoft.com/office/drawing/2014/main" id="{214CEF76-4707-477A-A791-AC7D7F8BFB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70580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33</xdr:row>
      <xdr:rowOff>19050</xdr:rowOff>
    </xdr:from>
    <xdr:to>
      <xdr:col>0</xdr:col>
      <xdr:colOff>587988</xdr:colOff>
      <xdr:row>33</xdr:row>
      <xdr:rowOff>210070</xdr:rowOff>
    </xdr:to>
    <xdr:pic>
      <xdr:nvPicPr>
        <xdr:cNvPr id="143" name="Picture 142">
          <a:extLst>
            <a:ext uri="{FF2B5EF4-FFF2-40B4-BE49-F238E27FC236}">
              <a16:creationId xmlns:a16="http://schemas.microsoft.com/office/drawing/2014/main" id="{EF793C69-80A0-4AFD-B19F-7C50D09CF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286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34</xdr:row>
      <xdr:rowOff>9525</xdr:rowOff>
    </xdr:from>
    <xdr:to>
      <xdr:col>0</xdr:col>
      <xdr:colOff>587988</xdr:colOff>
      <xdr:row>34</xdr:row>
      <xdr:rowOff>210070</xdr:rowOff>
    </xdr:to>
    <xdr:pic>
      <xdr:nvPicPr>
        <xdr:cNvPr id="144" name="Picture 143">
          <a:extLst>
            <a:ext uri="{FF2B5EF4-FFF2-40B4-BE49-F238E27FC236}">
              <a16:creationId xmlns:a16="http://schemas.microsoft.com/office/drawing/2014/main" id="{C2AB7942-75D5-4DA9-A4F2-59A82F803D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505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35</xdr:row>
      <xdr:rowOff>9525</xdr:rowOff>
    </xdr:from>
    <xdr:to>
      <xdr:col>0</xdr:col>
      <xdr:colOff>587988</xdr:colOff>
      <xdr:row>35</xdr:row>
      <xdr:rowOff>210070</xdr:rowOff>
    </xdr:to>
    <xdr:pic>
      <xdr:nvPicPr>
        <xdr:cNvPr id="145" name="Picture 144">
          <a:extLst>
            <a:ext uri="{FF2B5EF4-FFF2-40B4-BE49-F238E27FC236}">
              <a16:creationId xmlns:a16="http://schemas.microsoft.com/office/drawing/2014/main" id="{A60693A3-F0F6-4F22-9ABE-F0DDFCF61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734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36</xdr:row>
      <xdr:rowOff>9525</xdr:rowOff>
    </xdr:from>
    <xdr:to>
      <xdr:col>0</xdr:col>
      <xdr:colOff>587988</xdr:colOff>
      <xdr:row>36</xdr:row>
      <xdr:rowOff>210070</xdr:rowOff>
    </xdr:to>
    <xdr:pic>
      <xdr:nvPicPr>
        <xdr:cNvPr id="146" name="Picture 145">
          <a:extLst>
            <a:ext uri="{FF2B5EF4-FFF2-40B4-BE49-F238E27FC236}">
              <a16:creationId xmlns:a16="http://schemas.microsoft.com/office/drawing/2014/main" id="{485487CB-D3B1-4522-B311-ADB3E1C27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7962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37</xdr:row>
      <xdr:rowOff>9525</xdr:rowOff>
    </xdr:from>
    <xdr:to>
      <xdr:col>0</xdr:col>
      <xdr:colOff>587988</xdr:colOff>
      <xdr:row>37</xdr:row>
      <xdr:rowOff>210070</xdr:rowOff>
    </xdr:to>
    <xdr:pic>
      <xdr:nvPicPr>
        <xdr:cNvPr id="147" name="Picture 146">
          <a:extLst>
            <a:ext uri="{FF2B5EF4-FFF2-40B4-BE49-F238E27FC236}">
              <a16:creationId xmlns:a16="http://schemas.microsoft.com/office/drawing/2014/main" id="{49EFAE87-C5FB-4112-98F1-075C4C9073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191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38</xdr:row>
      <xdr:rowOff>19050</xdr:rowOff>
    </xdr:from>
    <xdr:to>
      <xdr:col>0</xdr:col>
      <xdr:colOff>587988</xdr:colOff>
      <xdr:row>38</xdr:row>
      <xdr:rowOff>210070</xdr:rowOff>
    </xdr:to>
    <xdr:pic>
      <xdr:nvPicPr>
        <xdr:cNvPr id="148" name="Picture 147">
          <a:extLst>
            <a:ext uri="{FF2B5EF4-FFF2-40B4-BE49-F238E27FC236}">
              <a16:creationId xmlns:a16="http://schemas.microsoft.com/office/drawing/2014/main" id="{06C47BFB-225F-4234-B335-AE48FD1E84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4296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39</xdr:row>
      <xdr:rowOff>19050</xdr:rowOff>
    </xdr:from>
    <xdr:to>
      <xdr:col>0</xdr:col>
      <xdr:colOff>587988</xdr:colOff>
      <xdr:row>39</xdr:row>
      <xdr:rowOff>210070</xdr:rowOff>
    </xdr:to>
    <xdr:pic>
      <xdr:nvPicPr>
        <xdr:cNvPr id="149" name="Picture 148">
          <a:extLst>
            <a:ext uri="{FF2B5EF4-FFF2-40B4-BE49-F238E27FC236}">
              <a16:creationId xmlns:a16="http://schemas.microsoft.com/office/drawing/2014/main" id="{A8D4F099-4C0A-4FF1-B986-EE1A8B4AFC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658225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40</xdr:row>
      <xdr:rowOff>9525</xdr:rowOff>
    </xdr:from>
    <xdr:to>
      <xdr:col>0</xdr:col>
      <xdr:colOff>587988</xdr:colOff>
      <xdr:row>40</xdr:row>
      <xdr:rowOff>210070</xdr:rowOff>
    </xdr:to>
    <xdr:pic>
      <xdr:nvPicPr>
        <xdr:cNvPr id="150" name="Picture 149">
          <a:extLst>
            <a:ext uri="{FF2B5EF4-FFF2-40B4-BE49-F238E27FC236}">
              <a16:creationId xmlns:a16="http://schemas.microsoft.com/office/drawing/2014/main" id="{CF666326-0276-446C-BDCD-26204C7AEA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8877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41</xdr:row>
      <xdr:rowOff>9525</xdr:rowOff>
    </xdr:from>
    <xdr:to>
      <xdr:col>0</xdr:col>
      <xdr:colOff>587988</xdr:colOff>
      <xdr:row>41</xdr:row>
      <xdr:rowOff>210070</xdr:rowOff>
    </xdr:to>
    <xdr:pic>
      <xdr:nvPicPr>
        <xdr:cNvPr id="151" name="Picture 150">
          <a:extLst>
            <a:ext uri="{FF2B5EF4-FFF2-40B4-BE49-F238E27FC236}">
              <a16:creationId xmlns:a16="http://schemas.microsoft.com/office/drawing/2014/main" id="{C57E7563-71DB-4359-B328-5DBC591823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1059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42</xdr:row>
      <xdr:rowOff>9525</xdr:rowOff>
    </xdr:from>
    <xdr:to>
      <xdr:col>0</xdr:col>
      <xdr:colOff>587988</xdr:colOff>
      <xdr:row>42</xdr:row>
      <xdr:rowOff>210070</xdr:rowOff>
    </xdr:to>
    <xdr:pic>
      <xdr:nvPicPr>
        <xdr:cNvPr id="152" name="Picture 151">
          <a:extLst>
            <a:ext uri="{FF2B5EF4-FFF2-40B4-BE49-F238E27FC236}">
              <a16:creationId xmlns:a16="http://schemas.microsoft.com/office/drawing/2014/main" id="{08262A98-348C-42EA-BC2F-2A03C02BA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3345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43</xdr:row>
      <xdr:rowOff>9525</xdr:rowOff>
    </xdr:from>
    <xdr:to>
      <xdr:col>0</xdr:col>
      <xdr:colOff>587988</xdr:colOff>
      <xdr:row>43</xdr:row>
      <xdr:rowOff>210070</xdr:rowOff>
    </xdr:to>
    <xdr:pic>
      <xdr:nvPicPr>
        <xdr:cNvPr id="153" name="Picture 152">
          <a:extLst>
            <a:ext uri="{FF2B5EF4-FFF2-40B4-BE49-F238E27FC236}">
              <a16:creationId xmlns:a16="http://schemas.microsoft.com/office/drawing/2014/main" id="{24854A38-B016-4D0E-B26C-135E56D4B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5631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44</xdr:row>
      <xdr:rowOff>9525</xdr:rowOff>
    </xdr:from>
    <xdr:to>
      <xdr:col>0</xdr:col>
      <xdr:colOff>587988</xdr:colOff>
      <xdr:row>44</xdr:row>
      <xdr:rowOff>210070</xdr:rowOff>
    </xdr:to>
    <xdr:pic>
      <xdr:nvPicPr>
        <xdr:cNvPr id="154" name="Picture 153">
          <a:extLst>
            <a:ext uri="{FF2B5EF4-FFF2-40B4-BE49-F238E27FC236}">
              <a16:creationId xmlns:a16="http://schemas.microsoft.com/office/drawing/2014/main" id="{8C8CA7F0-1C0C-43CA-842D-87E81BC847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97917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400050</xdr:colOff>
      <xdr:row>45</xdr:row>
      <xdr:rowOff>9525</xdr:rowOff>
    </xdr:from>
    <xdr:to>
      <xdr:col>0</xdr:col>
      <xdr:colOff>587988</xdr:colOff>
      <xdr:row>45</xdr:row>
      <xdr:rowOff>210070</xdr:rowOff>
    </xdr:to>
    <xdr:pic>
      <xdr:nvPicPr>
        <xdr:cNvPr id="155" name="Picture 154">
          <a:extLst>
            <a:ext uri="{FF2B5EF4-FFF2-40B4-BE49-F238E27FC236}">
              <a16:creationId xmlns:a16="http://schemas.microsoft.com/office/drawing/2014/main" id="{D0B74048-A53F-45B4-A193-762520A1D6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0050" y="10020300"/>
          <a:ext cx="184128" cy="187210"/>
        </a:xfrm>
        <a:prstGeom prst="rect">
          <a:avLst/>
        </a:prstGeom>
      </xdr:spPr>
    </xdr:pic>
    <xdr:clientData/>
  </xdr:twoCellAnchor>
  <xdr:twoCellAnchor editAs="oneCell">
    <xdr:from>
      <xdr:col>0</xdr:col>
      <xdr:colOff>390518</xdr:colOff>
      <xdr:row>158</xdr:row>
      <xdr:rowOff>15716</xdr:rowOff>
    </xdr:from>
    <xdr:to>
      <xdr:col>0</xdr:col>
      <xdr:colOff>591413</xdr:colOff>
      <xdr:row>158</xdr:row>
      <xdr:rowOff>212144</xdr:rowOff>
    </xdr:to>
    <xdr:pic>
      <xdr:nvPicPr>
        <xdr:cNvPr id="157" name="Picture 156">
          <a:extLst>
            <a:ext uri="{FF2B5EF4-FFF2-40B4-BE49-F238E27FC236}">
              <a16:creationId xmlns:a16="http://schemas.microsoft.com/office/drawing/2014/main" id="{725DE48A-37E3-459E-93C0-2B15A8CA3C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18" y="35651122"/>
          <a:ext cx="189465" cy="202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390525</xdr:colOff>
      <xdr:row>97</xdr:row>
      <xdr:rowOff>28575</xdr:rowOff>
    </xdr:from>
    <xdr:to>
      <xdr:col>0</xdr:col>
      <xdr:colOff>587988</xdr:colOff>
      <xdr:row>97</xdr:row>
      <xdr:rowOff>210070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9AB38B2F-5571-4148-A10D-EFAB44B236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25" y="22174200"/>
          <a:ext cx="187938" cy="1814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375731</xdr:colOff>
      <xdr:row>4</xdr:row>
      <xdr:rowOff>3400</xdr:rowOff>
    </xdr:from>
    <xdr:to>
      <xdr:col>1</xdr:col>
      <xdr:colOff>866</xdr:colOff>
      <xdr:row>5</xdr:row>
      <xdr:rowOff>1110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8105DC8-6BD9-43C6-846E-6EEAB87D70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5731" y="1132487"/>
          <a:ext cx="227327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355836</xdr:colOff>
      <xdr:row>16</xdr:row>
      <xdr:rowOff>221592</xdr:rowOff>
    </xdr:from>
    <xdr:to>
      <xdr:col>1</xdr:col>
      <xdr:colOff>3656</xdr:colOff>
      <xdr:row>18</xdr:row>
      <xdr:rowOff>34914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5CC8EB8-7EA2-418C-9A96-1785B8A30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836" y="4093395"/>
          <a:ext cx="244297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365012</xdr:colOff>
      <xdr:row>17</xdr:row>
      <xdr:rowOff>212415</xdr:rowOff>
    </xdr:from>
    <xdr:to>
      <xdr:col>1</xdr:col>
      <xdr:colOff>1402</xdr:colOff>
      <xdr:row>19</xdr:row>
      <xdr:rowOff>33358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479FED5B-D547-4BEF-91FB-BB9F136174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5012" y="4313255"/>
          <a:ext cx="238582" cy="261870"/>
        </a:xfrm>
        <a:prstGeom prst="rect">
          <a:avLst/>
        </a:prstGeom>
      </xdr:spPr>
    </xdr:pic>
    <xdr:clientData/>
  </xdr:twoCellAnchor>
  <xdr:twoCellAnchor editAs="oneCell">
    <xdr:from>
      <xdr:col>0</xdr:col>
      <xdr:colOff>377651</xdr:colOff>
      <xdr:row>19</xdr:row>
      <xdr:rowOff>15074</xdr:rowOff>
    </xdr:from>
    <xdr:to>
      <xdr:col>1</xdr:col>
      <xdr:colOff>881</xdr:colOff>
      <xdr:row>20</xdr:row>
      <xdr:rowOff>33740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8517276B-CAE7-4A71-BF52-A757B5868C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651" y="4573986"/>
          <a:ext cx="221612" cy="221032"/>
        </a:xfrm>
        <a:prstGeom prst="rect">
          <a:avLst/>
        </a:prstGeom>
      </xdr:spPr>
    </xdr:pic>
    <xdr:clientData/>
  </xdr:twoCellAnchor>
  <xdr:twoCellAnchor editAs="oneCell">
    <xdr:from>
      <xdr:col>0</xdr:col>
      <xdr:colOff>390363</xdr:colOff>
      <xdr:row>19</xdr:row>
      <xdr:rowOff>226948</xdr:rowOff>
    </xdr:from>
    <xdr:to>
      <xdr:col>1</xdr:col>
      <xdr:colOff>258</xdr:colOff>
      <xdr:row>21</xdr:row>
      <xdr:rowOff>3241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DF091B3D-16E3-49D4-8FCB-DACD773738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363" y="4785860"/>
          <a:ext cx="217802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383017</xdr:colOff>
      <xdr:row>21</xdr:row>
      <xdr:rowOff>13343</xdr:rowOff>
    </xdr:from>
    <xdr:to>
      <xdr:col>1</xdr:col>
      <xdr:colOff>532</xdr:colOff>
      <xdr:row>22</xdr:row>
      <xdr:rowOff>3434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26EE6CBE-E575-4912-9EC0-F1518994C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017" y="5030328"/>
          <a:ext cx="221612" cy="219127"/>
        </a:xfrm>
        <a:prstGeom prst="rect">
          <a:avLst/>
        </a:prstGeom>
      </xdr:spPr>
    </xdr:pic>
    <xdr:clientData/>
  </xdr:twoCellAnchor>
  <xdr:twoCellAnchor editAs="oneCell">
    <xdr:from>
      <xdr:col>0</xdr:col>
      <xdr:colOff>386902</xdr:colOff>
      <xdr:row>22</xdr:row>
      <xdr:rowOff>3103</xdr:rowOff>
    </xdr:from>
    <xdr:to>
      <xdr:col>1</xdr:col>
      <xdr:colOff>607</xdr:colOff>
      <xdr:row>23</xdr:row>
      <xdr:rowOff>35103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367F9B40-F159-4260-8FBE-56A8722115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902" y="5249124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23</xdr:row>
      <xdr:rowOff>18884</xdr:rowOff>
    </xdr:from>
    <xdr:to>
      <xdr:col>1</xdr:col>
      <xdr:colOff>1054</xdr:colOff>
      <xdr:row>24</xdr:row>
      <xdr:rowOff>33739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621531E-A60C-4DE3-96D1-3567A87A9F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5493941"/>
          <a:ext cx="215455" cy="226747"/>
        </a:xfrm>
        <a:prstGeom prst="rect">
          <a:avLst/>
        </a:prstGeom>
      </xdr:spPr>
    </xdr:pic>
    <xdr:clientData/>
  </xdr:twoCellAnchor>
  <xdr:twoCellAnchor editAs="oneCell">
    <xdr:from>
      <xdr:col>0</xdr:col>
      <xdr:colOff>390537</xdr:colOff>
      <xdr:row>23</xdr:row>
      <xdr:rowOff>221233</xdr:rowOff>
    </xdr:from>
    <xdr:to>
      <xdr:col>1</xdr:col>
      <xdr:colOff>2337</xdr:colOff>
      <xdr:row>24</xdr:row>
      <xdr:rowOff>226562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4606935E-D453-46BD-A9A5-7D6422AE72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537" y="5696290"/>
          <a:ext cx="215897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379381</xdr:colOff>
      <xdr:row>25</xdr:row>
      <xdr:rowOff>17153</xdr:rowOff>
    </xdr:from>
    <xdr:to>
      <xdr:col>1</xdr:col>
      <xdr:colOff>706</xdr:colOff>
      <xdr:row>26</xdr:row>
      <xdr:rowOff>3434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26DDE7CA-8EFA-4D25-AB6C-4C4AB8529B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381" y="5950283"/>
          <a:ext cx="217802" cy="215317"/>
        </a:xfrm>
        <a:prstGeom prst="rect">
          <a:avLst/>
        </a:prstGeom>
      </xdr:spPr>
    </xdr:pic>
    <xdr:clientData/>
  </xdr:twoCellAnchor>
  <xdr:twoCellAnchor editAs="oneCell">
    <xdr:from>
      <xdr:col>0</xdr:col>
      <xdr:colOff>370821</xdr:colOff>
      <xdr:row>25</xdr:row>
      <xdr:rowOff>228329</xdr:rowOff>
    </xdr:from>
    <xdr:to>
      <xdr:col>1</xdr:col>
      <xdr:colOff>781</xdr:colOff>
      <xdr:row>27</xdr:row>
      <xdr:rowOff>35103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DB900F66-A3C2-49A8-9F94-34397F45E8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0821" y="6161459"/>
          <a:ext cx="222627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372552</xdr:colOff>
      <xdr:row>35</xdr:row>
      <xdr:rowOff>2929</xdr:rowOff>
    </xdr:from>
    <xdr:to>
      <xdr:col>1</xdr:col>
      <xdr:colOff>607</xdr:colOff>
      <xdr:row>36</xdr:row>
      <xdr:rowOff>34928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E59668C7-0456-4273-BD15-73B98AF76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2" y="8320944"/>
          <a:ext cx="22453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385189</xdr:colOff>
      <xdr:row>37</xdr:row>
      <xdr:rowOff>228329</xdr:rowOff>
    </xdr:from>
    <xdr:to>
      <xdr:col>1</xdr:col>
      <xdr:colOff>3719</xdr:colOff>
      <xdr:row>39</xdr:row>
      <xdr:rowOff>35103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C658A052-F0FA-4CD8-8461-6FCEF9759D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9" y="9004417"/>
          <a:ext cx="218817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387094</xdr:colOff>
      <xdr:row>39</xdr:row>
      <xdr:rowOff>2929</xdr:rowOff>
    </xdr:from>
    <xdr:to>
      <xdr:col>1</xdr:col>
      <xdr:colOff>3719</xdr:colOff>
      <xdr:row>40</xdr:row>
      <xdr:rowOff>34928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80A0D13E-4D32-4D0E-BE51-06A91A856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4" y="9237089"/>
          <a:ext cx="213102" cy="245796"/>
        </a:xfrm>
        <a:prstGeom prst="rect">
          <a:avLst/>
        </a:prstGeom>
      </xdr:spPr>
    </xdr:pic>
    <xdr:clientData/>
  </xdr:twoCellAnchor>
  <xdr:twoCellAnchor editAs="oneCell">
    <xdr:from>
      <xdr:col>0</xdr:col>
      <xdr:colOff>356104</xdr:colOff>
      <xdr:row>71</xdr:row>
      <xdr:rowOff>175</xdr:rowOff>
    </xdr:from>
    <xdr:to>
      <xdr:col>1</xdr:col>
      <xdr:colOff>695</xdr:colOff>
      <xdr:row>72</xdr:row>
      <xdr:rowOff>34078</xdr:rowOff>
    </xdr:to>
    <xdr:pic>
      <xdr:nvPicPr>
        <xdr:cNvPr id="21" name="Picture 20">
          <a:extLst>
            <a:ext uri="{FF2B5EF4-FFF2-40B4-BE49-F238E27FC236}">
              <a16:creationId xmlns:a16="http://schemas.microsoft.com/office/drawing/2014/main" id="{49682FF8-42BB-4E81-8124-DEB1AE935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04" y="15483753"/>
          <a:ext cx="237258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368914</xdr:colOff>
      <xdr:row>72</xdr:row>
      <xdr:rowOff>5715</xdr:rowOff>
    </xdr:from>
    <xdr:to>
      <xdr:col>1</xdr:col>
      <xdr:colOff>3378</xdr:colOff>
      <xdr:row>73</xdr:row>
      <xdr:rowOff>33906</xdr:rowOff>
    </xdr:to>
    <xdr:pic>
      <xdr:nvPicPr>
        <xdr:cNvPr id="22" name="Picture 21">
          <a:extLst>
            <a:ext uri="{FF2B5EF4-FFF2-40B4-BE49-F238E27FC236}">
              <a16:creationId xmlns:a16="http://schemas.microsoft.com/office/drawing/2014/main" id="{B9D37009-1F13-4895-855B-45C7DC4F7D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914" y="15718330"/>
          <a:ext cx="227131" cy="228651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112</xdr:row>
      <xdr:rowOff>3810</xdr:rowOff>
    </xdr:from>
    <xdr:to>
      <xdr:col>1</xdr:col>
      <xdr:colOff>3807</xdr:colOff>
      <xdr:row>113</xdr:row>
      <xdr:rowOff>33905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E2141947-E9E1-4430-9CA2-ACC2B8B3C4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24150776"/>
          <a:ext cx="229638" cy="240081"/>
        </a:xfrm>
        <a:prstGeom prst="rect">
          <a:avLst/>
        </a:prstGeom>
      </xdr:spPr>
    </xdr:pic>
    <xdr:clientData/>
  </xdr:twoCellAnchor>
  <xdr:twoCellAnchor editAs="oneCell">
    <xdr:from>
      <xdr:col>0</xdr:col>
      <xdr:colOff>373931</xdr:colOff>
      <xdr:row>113</xdr:row>
      <xdr:rowOff>11431</xdr:rowOff>
    </xdr:from>
    <xdr:to>
      <xdr:col>1</xdr:col>
      <xdr:colOff>775</xdr:colOff>
      <xdr:row>114</xdr:row>
      <xdr:rowOff>33905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8001FF2D-945D-4851-A112-6CAF6414E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31" y="24387433"/>
          <a:ext cx="22903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374457</xdr:colOff>
      <xdr:row>114</xdr:row>
      <xdr:rowOff>175</xdr:rowOff>
    </xdr:from>
    <xdr:to>
      <xdr:col>1</xdr:col>
      <xdr:colOff>3808</xdr:colOff>
      <xdr:row>115</xdr:row>
      <xdr:rowOff>34081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7A3FEFAB-4A20-4B50-B214-7675F9F64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7" y="24605213"/>
          <a:ext cx="225828" cy="241986"/>
        </a:xfrm>
        <a:prstGeom prst="rect">
          <a:avLst/>
        </a:prstGeom>
      </xdr:spPr>
    </xdr:pic>
    <xdr:clientData/>
  </xdr:twoCellAnchor>
  <xdr:twoCellAnchor editAs="oneCell">
    <xdr:from>
      <xdr:col>0</xdr:col>
      <xdr:colOff>381029</xdr:colOff>
      <xdr:row>115</xdr:row>
      <xdr:rowOff>4160</xdr:rowOff>
    </xdr:from>
    <xdr:to>
      <xdr:col>1</xdr:col>
      <xdr:colOff>253</xdr:colOff>
      <xdr:row>116</xdr:row>
      <xdr:rowOff>34254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D69EC4D7-A22A-414B-8200-23015484F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29" y="24838234"/>
          <a:ext cx="223321" cy="236271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381725</xdr:colOff>
      <xdr:row>75</xdr:row>
      <xdr:rowOff>227656</xdr:rowOff>
    </xdr:from>
    <xdr:to>
      <xdr:col>1</xdr:col>
      <xdr:colOff>949</xdr:colOff>
      <xdr:row>77</xdr:row>
      <xdr:rowOff>140</xdr:rowOff>
    </xdr:to>
    <xdr:pic>
      <xdr:nvPicPr>
        <xdr:cNvPr id="27" name="Picture 26">
          <a:extLst>
            <a:ext uri="{FF2B5EF4-FFF2-40B4-BE49-F238E27FC236}">
              <a16:creationId xmlns:a16="http://schemas.microsoft.com/office/drawing/2014/main" id="{D5FFCBEA-D8A4-43CB-A3C5-A3872DCEE8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5" y="16627379"/>
          <a:ext cx="21760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367185</xdr:colOff>
      <xdr:row>77</xdr:row>
      <xdr:rowOff>174</xdr:rowOff>
    </xdr:from>
    <xdr:to>
      <xdr:col>1</xdr:col>
      <xdr:colOff>346</xdr:colOff>
      <xdr:row>78</xdr:row>
      <xdr:rowOff>34078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0E850D9A-4AFA-4E60-88D1-DB1436D7F7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5" y="16857970"/>
          <a:ext cx="233448" cy="238176"/>
        </a:xfrm>
        <a:prstGeom prst="rect">
          <a:avLst/>
        </a:prstGeom>
      </xdr:spPr>
    </xdr:pic>
    <xdr:clientData/>
  </xdr:twoCellAnchor>
  <xdr:twoCellAnchor editAs="oneCell">
    <xdr:from>
      <xdr:col>0</xdr:col>
      <xdr:colOff>377741</xdr:colOff>
      <xdr:row>78</xdr:row>
      <xdr:rowOff>7794</xdr:rowOff>
    </xdr:from>
    <xdr:to>
      <xdr:col>1</xdr:col>
      <xdr:colOff>775</xdr:colOff>
      <xdr:row>79</xdr:row>
      <xdr:rowOff>34080</xdr:rowOff>
    </xdr:to>
    <xdr:pic>
      <xdr:nvPicPr>
        <xdr:cNvPr id="29" name="Picture 28">
          <a:extLst>
            <a:ext uri="{FF2B5EF4-FFF2-40B4-BE49-F238E27FC236}">
              <a16:creationId xmlns:a16="http://schemas.microsoft.com/office/drawing/2014/main" id="{79994867-1871-4126-B2C8-B3AC15505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741" y="17094626"/>
          <a:ext cx="221416" cy="230556"/>
        </a:xfrm>
        <a:prstGeom prst="rect">
          <a:avLst/>
        </a:prstGeom>
      </xdr:spPr>
    </xdr:pic>
    <xdr:clientData/>
  </xdr:twoCellAnchor>
  <xdr:twoCellAnchor editAs="oneCell">
    <xdr:from>
      <xdr:col>0</xdr:col>
      <xdr:colOff>392980</xdr:colOff>
      <xdr:row>81</xdr:row>
      <xdr:rowOff>3986</xdr:rowOff>
    </xdr:from>
    <xdr:to>
      <xdr:col>1</xdr:col>
      <xdr:colOff>774</xdr:colOff>
      <xdr:row>82</xdr:row>
      <xdr:rowOff>34082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0C252B54-1506-4CBB-91B7-810EF0BC65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980" y="17777927"/>
          <a:ext cx="209986" cy="232461"/>
        </a:xfrm>
        <a:prstGeom prst="rect">
          <a:avLst/>
        </a:prstGeom>
      </xdr:spPr>
    </xdr:pic>
    <xdr:clientData/>
  </xdr:twoCellAnchor>
  <xdr:twoCellAnchor editAs="oneCell">
    <xdr:from>
      <xdr:col>0</xdr:col>
      <xdr:colOff>372550</xdr:colOff>
      <xdr:row>82</xdr:row>
      <xdr:rowOff>7620</xdr:rowOff>
    </xdr:from>
    <xdr:to>
      <xdr:col>1</xdr:col>
      <xdr:colOff>3805</xdr:colOff>
      <xdr:row>83</xdr:row>
      <xdr:rowOff>2567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BACB39E0-CD17-443E-B3A8-1E2AAD93A9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550" y="18010597"/>
          <a:ext cx="223922" cy="223983"/>
        </a:xfrm>
        <a:prstGeom prst="rect">
          <a:avLst/>
        </a:prstGeom>
      </xdr:spPr>
    </xdr:pic>
    <xdr:clientData/>
  </xdr:twoCellAnchor>
  <xdr:twoCellAnchor editAs="oneCell">
    <xdr:from>
      <xdr:col>0</xdr:col>
      <xdr:colOff>387091</xdr:colOff>
      <xdr:row>83</xdr:row>
      <xdr:rowOff>9875</xdr:rowOff>
    </xdr:from>
    <xdr:to>
      <xdr:col>1</xdr:col>
      <xdr:colOff>600</xdr:colOff>
      <xdr:row>83</xdr:row>
      <xdr:rowOff>225577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944917C9-716D-400D-9D24-5B9E209B1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91" y="18241888"/>
          <a:ext cx="213796" cy="211892"/>
        </a:xfrm>
        <a:prstGeom prst="rect">
          <a:avLst/>
        </a:prstGeom>
      </xdr:spPr>
    </xdr:pic>
    <xdr:clientData/>
  </xdr:twoCellAnchor>
  <xdr:twoCellAnchor editAs="oneCell">
    <xdr:from>
      <xdr:col>0</xdr:col>
      <xdr:colOff>374456</xdr:colOff>
      <xdr:row>78</xdr:row>
      <xdr:rowOff>227305</xdr:rowOff>
    </xdr:from>
    <xdr:to>
      <xdr:col>1</xdr:col>
      <xdr:colOff>3806</xdr:colOff>
      <xdr:row>80</xdr:row>
      <xdr:rowOff>35226</xdr:rowOff>
    </xdr:to>
    <xdr:pic>
      <xdr:nvPicPr>
        <xdr:cNvPr id="33" name="Picture 32">
          <a:extLst>
            <a:ext uri="{FF2B5EF4-FFF2-40B4-BE49-F238E27FC236}">
              <a16:creationId xmlns:a16="http://schemas.microsoft.com/office/drawing/2014/main" id="{7DB1579E-D0CA-4DB3-96CE-3B54310EA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4456" y="17314137"/>
          <a:ext cx="223922" cy="235513"/>
        </a:xfrm>
        <a:prstGeom prst="rect">
          <a:avLst/>
        </a:prstGeom>
      </xdr:spPr>
    </xdr:pic>
    <xdr:clientData/>
  </xdr:twoCellAnchor>
  <xdr:twoCellAnchor editAs="oneCell">
    <xdr:from>
      <xdr:col>0</xdr:col>
      <xdr:colOff>385186</xdr:colOff>
      <xdr:row>80</xdr:row>
      <xdr:rowOff>697</xdr:rowOff>
    </xdr:from>
    <xdr:to>
      <xdr:col>1</xdr:col>
      <xdr:colOff>600</xdr:colOff>
      <xdr:row>81</xdr:row>
      <xdr:rowOff>34601</xdr:rowOff>
    </xdr:to>
    <xdr:pic>
      <xdr:nvPicPr>
        <xdr:cNvPr id="34" name="Picture 33">
          <a:extLst>
            <a:ext uri="{FF2B5EF4-FFF2-40B4-BE49-F238E27FC236}">
              <a16:creationId xmlns:a16="http://schemas.microsoft.com/office/drawing/2014/main" id="{F55630E7-B4BA-42A2-8ED1-CF53D4AFB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186" y="17545602"/>
          <a:ext cx="217606" cy="234366"/>
        </a:xfrm>
        <a:prstGeom prst="rect">
          <a:avLst/>
        </a:prstGeom>
      </xdr:spPr>
    </xdr:pic>
    <xdr:clientData/>
  </xdr:twoCellAnchor>
  <xdr:twoCellAnchor editAs="oneCell">
    <xdr:from>
      <xdr:col>0</xdr:col>
      <xdr:colOff>390904</xdr:colOff>
      <xdr:row>85</xdr:row>
      <xdr:rowOff>15417</xdr:rowOff>
    </xdr:from>
    <xdr:to>
      <xdr:col>1</xdr:col>
      <xdr:colOff>774</xdr:colOff>
      <xdr:row>85</xdr:row>
      <xdr:rowOff>225575</xdr:rowOff>
    </xdr:to>
    <xdr:pic>
      <xdr:nvPicPr>
        <xdr:cNvPr id="35" name="Picture 34">
          <a:extLst>
            <a:ext uri="{FF2B5EF4-FFF2-40B4-BE49-F238E27FC236}">
              <a16:creationId xmlns:a16="http://schemas.microsoft.com/office/drawing/2014/main" id="{7F95DBCC-5448-48A4-820F-337DE216CB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904" y="18934539"/>
          <a:ext cx="208252" cy="206348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86</xdr:row>
      <xdr:rowOff>19051</xdr:rowOff>
    </xdr:from>
    <xdr:to>
      <xdr:col>1</xdr:col>
      <xdr:colOff>1375</xdr:colOff>
      <xdr:row>87</xdr:row>
      <xdr:rowOff>34951</xdr:rowOff>
    </xdr:to>
    <xdr:pic>
      <xdr:nvPicPr>
        <xdr:cNvPr id="36" name="Picture 35">
          <a:extLst>
            <a:ext uri="{FF2B5EF4-FFF2-40B4-BE49-F238E27FC236}">
              <a16:creationId xmlns:a16="http://schemas.microsoft.com/office/drawing/2014/main" id="{8A532831-769C-4AC9-81F0-813AE09C3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19167209"/>
          <a:ext cx="214397" cy="22017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87</xdr:row>
      <xdr:rowOff>19400</xdr:rowOff>
    </xdr:from>
    <xdr:to>
      <xdr:col>1</xdr:col>
      <xdr:colOff>599</xdr:colOff>
      <xdr:row>87</xdr:row>
      <xdr:rowOff>225577</xdr:rowOff>
    </xdr:to>
    <xdr:pic>
      <xdr:nvPicPr>
        <xdr:cNvPr id="37" name="Picture 36">
          <a:extLst>
            <a:ext uri="{FF2B5EF4-FFF2-40B4-BE49-F238E27FC236}">
              <a16:creationId xmlns:a16="http://schemas.microsoft.com/office/drawing/2014/main" id="{BB15EC1E-E889-4DB6-A411-07A773DE6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39659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376360</xdr:colOff>
      <xdr:row>83</xdr:row>
      <xdr:rowOff>227306</xdr:rowOff>
    </xdr:from>
    <xdr:to>
      <xdr:col>1</xdr:col>
      <xdr:colOff>1900</xdr:colOff>
      <xdr:row>85</xdr:row>
      <xdr:rowOff>35226</xdr:rowOff>
    </xdr:to>
    <xdr:pic>
      <xdr:nvPicPr>
        <xdr:cNvPr id="38" name="Picture 37">
          <a:extLst>
            <a:ext uri="{FF2B5EF4-FFF2-40B4-BE49-F238E27FC236}">
              <a16:creationId xmlns:a16="http://schemas.microsoft.com/office/drawing/2014/main" id="{9D20C64B-4344-453E-845F-E1D705594F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360" y="18459319"/>
          <a:ext cx="218207" cy="241228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84</xdr:row>
      <xdr:rowOff>10906</xdr:rowOff>
    </xdr:from>
    <xdr:to>
      <xdr:col>1</xdr:col>
      <xdr:colOff>599</xdr:colOff>
      <xdr:row>85</xdr:row>
      <xdr:rowOff>33942</xdr:rowOff>
    </xdr:to>
    <xdr:pic>
      <xdr:nvPicPr>
        <xdr:cNvPr id="39" name="Picture 38">
          <a:extLst>
            <a:ext uri="{FF2B5EF4-FFF2-40B4-BE49-F238E27FC236}">
              <a16:creationId xmlns:a16="http://schemas.microsoft.com/office/drawing/2014/main" id="{4B6F1F82-6693-403C-BA05-7B90819CF5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8700992"/>
          <a:ext cx="207729" cy="227306"/>
        </a:xfrm>
        <a:prstGeom prst="rect">
          <a:avLst/>
        </a:prstGeom>
      </xdr:spPr>
    </xdr:pic>
    <xdr:clientData/>
  </xdr:twoCellAnchor>
  <xdr:twoCellAnchor editAs="oneCell">
    <xdr:from>
      <xdr:col>0</xdr:col>
      <xdr:colOff>380169</xdr:colOff>
      <xdr:row>73</xdr:row>
      <xdr:rowOff>10906</xdr:rowOff>
    </xdr:from>
    <xdr:to>
      <xdr:col>1</xdr:col>
      <xdr:colOff>1298</xdr:colOff>
      <xdr:row>73</xdr:row>
      <xdr:rowOff>225540</xdr:rowOff>
    </xdr:to>
    <xdr:pic>
      <xdr:nvPicPr>
        <xdr:cNvPr id="40" name="Picture 39">
          <a:extLst>
            <a:ext uri="{FF2B5EF4-FFF2-40B4-BE49-F238E27FC236}">
              <a16:creationId xmlns:a16="http://schemas.microsoft.com/office/drawing/2014/main" id="{65CEFC20-2D14-4E4E-B0B1-8C9D473757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169" y="15952557"/>
          <a:ext cx="209986" cy="214634"/>
        </a:xfrm>
        <a:prstGeom prst="rect">
          <a:avLst/>
        </a:prstGeom>
      </xdr:spPr>
    </xdr:pic>
    <xdr:clientData/>
  </xdr:twoCellAnchor>
  <xdr:twoCellAnchor editAs="oneCell">
    <xdr:from>
      <xdr:col>0</xdr:col>
      <xdr:colOff>359914</xdr:colOff>
      <xdr:row>73</xdr:row>
      <xdr:rowOff>225575</xdr:rowOff>
    </xdr:from>
    <xdr:to>
      <xdr:col>1</xdr:col>
      <xdr:colOff>695</xdr:colOff>
      <xdr:row>75</xdr:row>
      <xdr:rowOff>435</xdr:rowOff>
    </xdr:to>
    <xdr:pic>
      <xdr:nvPicPr>
        <xdr:cNvPr id="41" name="Picture 40">
          <a:extLst>
            <a:ext uri="{FF2B5EF4-FFF2-40B4-BE49-F238E27FC236}">
              <a16:creationId xmlns:a16="http://schemas.microsoft.com/office/drawing/2014/main" id="{92D03E22-41A8-414D-A574-6DF848B6B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9914" y="16167226"/>
          <a:ext cx="233448" cy="232497"/>
        </a:xfrm>
        <a:prstGeom prst="rect">
          <a:avLst/>
        </a:prstGeom>
      </xdr:spPr>
    </xdr:pic>
    <xdr:clientData/>
  </xdr:twoCellAnchor>
  <xdr:twoCellAnchor editAs="oneCell">
    <xdr:from>
      <xdr:col>0</xdr:col>
      <xdr:colOff>372375</xdr:colOff>
      <xdr:row>75</xdr:row>
      <xdr:rowOff>9874</xdr:rowOff>
    </xdr:from>
    <xdr:to>
      <xdr:col>1</xdr:col>
      <xdr:colOff>3029</xdr:colOff>
      <xdr:row>75</xdr:row>
      <xdr:rowOff>225401</xdr:rowOff>
    </xdr:to>
    <xdr:pic>
      <xdr:nvPicPr>
        <xdr:cNvPr id="42" name="Picture 41">
          <a:extLst>
            <a:ext uri="{FF2B5EF4-FFF2-40B4-BE49-F238E27FC236}">
              <a16:creationId xmlns:a16="http://schemas.microsoft.com/office/drawing/2014/main" id="{D7CEDDD5-EF23-46B7-A483-C3CBF40BE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2375" y="16409597"/>
          <a:ext cx="215701" cy="215527"/>
        </a:xfrm>
        <a:prstGeom prst="rect">
          <a:avLst/>
        </a:prstGeom>
      </xdr:spPr>
    </xdr:pic>
    <xdr:clientData/>
  </xdr:twoCellAnchor>
  <xdr:twoCellAnchor editAs="oneCell">
    <xdr:from>
      <xdr:col>0</xdr:col>
      <xdr:colOff>383455</xdr:colOff>
      <xdr:row>103</xdr:row>
      <xdr:rowOff>33418</xdr:rowOff>
    </xdr:from>
    <xdr:to>
      <xdr:col>1</xdr:col>
      <xdr:colOff>1375</xdr:colOff>
      <xdr:row>104</xdr:row>
      <xdr:rowOff>34079</xdr:rowOff>
    </xdr:to>
    <xdr:pic>
      <xdr:nvPicPr>
        <xdr:cNvPr id="44" name="Picture 43">
          <a:extLst>
            <a:ext uri="{FF2B5EF4-FFF2-40B4-BE49-F238E27FC236}">
              <a16:creationId xmlns:a16="http://schemas.microsoft.com/office/drawing/2014/main" id="{095C54C3-555A-4381-A4D4-2C4170A69C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55" y="22024534"/>
          <a:ext cx="206777" cy="229698"/>
        </a:xfrm>
        <a:prstGeom prst="rect">
          <a:avLst/>
        </a:prstGeom>
      </xdr:spPr>
    </xdr:pic>
    <xdr:clientData/>
  </xdr:twoCellAnchor>
  <xdr:twoCellAnchor editAs="oneCell">
    <xdr:from>
      <xdr:col>0</xdr:col>
      <xdr:colOff>385709</xdr:colOff>
      <xdr:row>104</xdr:row>
      <xdr:rowOff>31862</xdr:rowOff>
    </xdr:from>
    <xdr:to>
      <xdr:col>1</xdr:col>
      <xdr:colOff>3028</xdr:colOff>
      <xdr:row>105</xdr:row>
      <xdr:rowOff>33770</xdr:rowOff>
    </xdr:to>
    <xdr:pic>
      <xdr:nvPicPr>
        <xdr:cNvPr id="45" name="Picture 44">
          <a:extLst>
            <a:ext uri="{FF2B5EF4-FFF2-40B4-BE49-F238E27FC236}">
              <a16:creationId xmlns:a16="http://schemas.microsoft.com/office/drawing/2014/main" id="{782E4CB1-6024-46C0-957A-9E248DD25F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5709" y="22252015"/>
          <a:ext cx="209986" cy="204272"/>
        </a:xfrm>
        <a:prstGeom prst="rect">
          <a:avLst/>
        </a:prstGeom>
      </xdr:spPr>
    </xdr:pic>
    <xdr:clientData/>
  </xdr:twoCellAnchor>
  <xdr:twoCellAnchor editAs="oneCell">
    <xdr:from>
      <xdr:col>0</xdr:col>
      <xdr:colOff>402155</xdr:colOff>
      <xdr:row>108</xdr:row>
      <xdr:rowOff>19051</xdr:rowOff>
    </xdr:from>
    <xdr:to>
      <xdr:col>1</xdr:col>
      <xdr:colOff>424</xdr:colOff>
      <xdr:row>109</xdr:row>
      <xdr:rowOff>0</xdr:rowOff>
    </xdr:to>
    <xdr:pic>
      <xdr:nvPicPr>
        <xdr:cNvPr id="46" name="Picture 45">
          <a:extLst>
            <a:ext uri="{FF2B5EF4-FFF2-40B4-BE49-F238E27FC236}">
              <a16:creationId xmlns:a16="http://schemas.microsoft.com/office/drawing/2014/main" id="{9C15D214-E4FF-4F0B-8865-8977346D4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2155" y="23155349"/>
          <a:ext cx="200461" cy="209987"/>
        </a:xfrm>
        <a:prstGeom prst="rect">
          <a:avLst/>
        </a:prstGeom>
      </xdr:spPr>
    </xdr:pic>
    <xdr:clientData/>
  </xdr:twoCellAnchor>
  <xdr:twoCellAnchor editAs="oneCell">
    <xdr:from>
      <xdr:col>0</xdr:col>
      <xdr:colOff>367186</xdr:colOff>
      <xdr:row>28</xdr:row>
      <xdr:rowOff>1023</xdr:rowOff>
    </xdr:from>
    <xdr:to>
      <xdr:col>1</xdr:col>
      <xdr:colOff>3037</xdr:colOff>
      <xdr:row>29</xdr:row>
      <xdr:rowOff>34928</xdr:rowOff>
    </xdr:to>
    <xdr:pic>
      <xdr:nvPicPr>
        <xdr:cNvPr id="48" name="Picture 47">
          <a:extLst>
            <a:ext uri="{FF2B5EF4-FFF2-40B4-BE49-F238E27FC236}">
              <a16:creationId xmlns:a16="http://schemas.microsoft.com/office/drawing/2014/main" id="{CF84E460-CB68-4DB4-8CF5-802B9550FE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7186" y="6621262"/>
          <a:ext cx="224708" cy="243891"/>
        </a:xfrm>
        <a:prstGeom prst="rect">
          <a:avLst/>
        </a:prstGeom>
      </xdr:spPr>
    </xdr:pic>
    <xdr:clientData/>
  </xdr:twoCellAnchor>
  <xdr:twoCellAnchor editAs="oneCell">
    <xdr:from>
      <xdr:col>0</xdr:col>
      <xdr:colOff>368566</xdr:colOff>
      <xdr:row>28</xdr:row>
      <xdr:rowOff>225400</xdr:rowOff>
    </xdr:from>
    <xdr:to>
      <xdr:col>1</xdr:col>
      <xdr:colOff>2784</xdr:colOff>
      <xdr:row>29</xdr:row>
      <xdr:rowOff>227628</xdr:rowOff>
    </xdr:to>
    <xdr:pic>
      <xdr:nvPicPr>
        <xdr:cNvPr id="49" name="Picture 48">
          <a:extLst>
            <a:ext uri="{FF2B5EF4-FFF2-40B4-BE49-F238E27FC236}">
              <a16:creationId xmlns:a16="http://schemas.microsoft.com/office/drawing/2014/main" id="{637C45B5-5CD8-43A1-A7D7-D5DE8D63F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566" y="6845639"/>
          <a:ext cx="219265" cy="231264"/>
        </a:xfrm>
        <a:prstGeom prst="rect">
          <a:avLst/>
        </a:prstGeom>
      </xdr:spPr>
    </xdr:pic>
    <xdr:clientData/>
  </xdr:twoCellAnchor>
  <xdr:twoCellAnchor editAs="oneCell">
    <xdr:from>
      <xdr:col>0</xdr:col>
      <xdr:colOff>357567</xdr:colOff>
      <xdr:row>26</xdr:row>
      <xdr:rowOff>219512</xdr:rowOff>
    </xdr:from>
    <xdr:to>
      <xdr:col>1</xdr:col>
      <xdr:colOff>3482</xdr:colOff>
      <xdr:row>28</xdr:row>
      <xdr:rowOff>34739</xdr:rowOff>
    </xdr:to>
    <xdr:pic>
      <xdr:nvPicPr>
        <xdr:cNvPr id="50" name="Picture 49">
          <a:extLst>
            <a:ext uri="{FF2B5EF4-FFF2-40B4-BE49-F238E27FC236}">
              <a16:creationId xmlns:a16="http://schemas.microsoft.com/office/drawing/2014/main" id="{1A755E73-6DE7-451E-A81E-736E1142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567" y="6381678"/>
          <a:ext cx="238582" cy="265680"/>
        </a:xfrm>
        <a:prstGeom prst="rect">
          <a:avLst/>
        </a:prstGeom>
      </xdr:spPr>
    </xdr:pic>
    <xdr:clientData/>
  </xdr:twoCellAnchor>
  <xdr:twoCellAnchor editAs="oneCell">
    <xdr:from>
      <xdr:col>0</xdr:col>
      <xdr:colOff>79979</xdr:colOff>
      <xdr:row>27</xdr:row>
      <xdr:rowOff>7619</xdr:rowOff>
    </xdr:from>
    <xdr:to>
      <xdr:col>0</xdr:col>
      <xdr:colOff>301225</xdr:colOff>
      <xdr:row>28</xdr:row>
      <xdr:rowOff>2034</xdr:rowOff>
    </xdr:to>
    <xdr:pic>
      <xdr:nvPicPr>
        <xdr:cNvPr id="51" name="Picture 50">
          <a:extLst>
            <a:ext uri="{FF2B5EF4-FFF2-40B4-BE49-F238E27FC236}">
              <a16:creationId xmlns:a16="http://schemas.microsoft.com/office/drawing/2014/main" id="{B8BB492E-D715-4961-8394-592963562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79" y="6398821"/>
          <a:ext cx="211721" cy="223452"/>
        </a:xfrm>
        <a:prstGeom prst="rect">
          <a:avLst/>
        </a:prstGeom>
      </xdr:spPr>
    </xdr:pic>
    <xdr:clientData/>
  </xdr:twoCellAnchor>
  <xdr:twoCellAnchor editAs="oneCell">
    <xdr:from>
      <xdr:col>0</xdr:col>
      <xdr:colOff>368823</xdr:colOff>
      <xdr:row>29</xdr:row>
      <xdr:rowOff>217607</xdr:rowOff>
    </xdr:from>
    <xdr:to>
      <xdr:col>1</xdr:col>
      <xdr:colOff>3308</xdr:colOff>
      <xdr:row>31</xdr:row>
      <xdr:rowOff>34740</xdr:rowOff>
    </xdr:to>
    <xdr:pic>
      <xdr:nvPicPr>
        <xdr:cNvPr id="52" name="Picture 51">
          <a:extLst>
            <a:ext uri="{FF2B5EF4-FFF2-40B4-BE49-F238E27FC236}">
              <a16:creationId xmlns:a16="http://schemas.microsoft.com/office/drawing/2014/main" id="{F473A39F-DFBB-4DA4-8278-F1478B5A7E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8823" y="7066882"/>
          <a:ext cx="22715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361028</xdr:colOff>
      <xdr:row>30</xdr:row>
      <xdr:rowOff>217782</xdr:rowOff>
    </xdr:from>
    <xdr:to>
      <xdr:col>1</xdr:col>
      <xdr:colOff>3133</xdr:colOff>
      <xdr:row>32</xdr:row>
      <xdr:rowOff>34914</xdr:rowOff>
    </xdr:to>
    <xdr:pic>
      <xdr:nvPicPr>
        <xdr:cNvPr id="53" name="Picture 52">
          <a:extLst>
            <a:ext uri="{FF2B5EF4-FFF2-40B4-BE49-F238E27FC236}">
              <a16:creationId xmlns:a16="http://schemas.microsoft.com/office/drawing/2014/main" id="{F1BCE3AD-67EC-441F-BF88-027780BA1F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1028" y="7296093"/>
          <a:ext cx="230962" cy="25996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43</xdr:row>
      <xdr:rowOff>7164</xdr:rowOff>
    </xdr:from>
    <xdr:to>
      <xdr:col>1</xdr:col>
      <xdr:colOff>83</xdr:colOff>
      <xdr:row>44</xdr:row>
      <xdr:rowOff>34148</xdr:rowOff>
    </xdr:to>
    <xdr:pic>
      <xdr:nvPicPr>
        <xdr:cNvPr id="54" name="Picture 53">
          <a:extLst>
            <a:ext uri="{FF2B5EF4-FFF2-40B4-BE49-F238E27FC236}">
              <a16:creationId xmlns:a16="http://schemas.microsoft.com/office/drawing/2014/main" id="{38857838-FCA1-479F-ACAC-FE05F4D0E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0262899"/>
          <a:ext cx="207213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387151</xdr:colOff>
      <xdr:row>45</xdr:row>
      <xdr:rowOff>5667</xdr:rowOff>
    </xdr:from>
    <xdr:to>
      <xdr:col>1</xdr:col>
      <xdr:colOff>999</xdr:colOff>
      <xdr:row>46</xdr:row>
      <xdr:rowOff>34555</xdr:rowOff>
    </xdr:to>
    <xdr:pic>
      <xdr:nvPicPr>
        <xdr:cNvPr id="56" name="Picture 55">
          <a:extLst>
            <a:ext uri="{FF2B5EF4-FFF2-40B4-BE49-F238E27FC236}">
              <a16:creationId xmlns:a16="http://schemas.microsoft.com/office/drawing/2014/main" id="{9A30E7E3-E367-49BE-94E4-C33B1B86A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151" y="10719474"/>
          <a:ext cx="202705" cy="233160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5608</xdr:rowOff>
    </xdr:from>
    <xdr:to>
      <xdr:col>1</xdr:col>
      <xdr:colOff>83</xdr:colOff>
      <xdr:row>52</xdr:row>
      <xdr:rowOff>34499</xdr:rowOff>
    </xdr:to>
    <xdr:pic>
      <xdr:nvPicPr>
        <xdr:cNvPr id="58" name="Picture 57">
          <a:extLst>
            <a:ext uri="{FF2B5EF4-FFF2-40B4-BE49-F238E27FC236}">
              <a16:creationId xmlns:a16="http://schemas.microsoft.com/office/drawing/2014/main" id="{5DC75FBB-4E49-4253-8A6A-1AAF7EE82F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177488"/>
          <a:ext cx="211023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381727</xdr:colOff>
      <xdr:row>51</xdr:row>
      <xdr:rowOff>214561</xdr:rowOff>
    </xdr:from>
    <xdr:to>
      <xdr:col>1</xdr:col>
      <xdr:colOff>1290</xdr:colOff>
      <xdr:row>52</xdr:row>
      <xdr:rowOff>224402</xdr:rowOff>
    </xdr:to>
    <xdr:pic>
      <xdr:nvPicPr>
        <xdr:cNvPr id="59" name="Picture 58">
          <a:extLst>
            <a:ext uri="{FF2B5EF4-FFF2-40B4-BE49-F238E27FC236}">
              <a16:creationId xmlns:a16="http://schemas.microsoft.com/office/drawing/2014/main" id="{F35C3838-913E-4D08-8382-37D63C21FA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727" y="11386441"/>
          <a:ext cx="208420" cy="229350"/>
        </a:xfrm>
        <a:prstGeom prst="rect">
          <a:avLst/>
        </a:prstGeom>
      </xdr:spPr>
    </xdr:pic>
    <xdr:clientData/>
  </xdr:twoCellAnchor>
  <xdr:twoCellAnchor editAs="oneCell">
    <xdr:from>
      <xdr:col>0</xdr:col>
      <xdr:colOff>392866</xdr:colOff>
      <xdr:row>53</xdr:row>
      <xdr:rowOff>2206</xdr:rowOff>
    </xdr:from>
    <xdr:to>
      <xdr:col>1</xdr:col>
      <xdr:colOff>2904</xdr:colOff>
      <xdr:row>54</xdr:row>
      <xdr:rowOff>34904</xdr:rowOff>
    </xdr:to>
    <xdr:pic>
      <xdr:nvPicPr>
        <xdr:cNvPr id="60" name="Picture 59">
          <a:extLst>
            <a:ext uri="{FF2B5EF4-FFF2-40B4-BE49-F238E27FC236}">
              <a16:creationId xmlns:a16="http://schemas.microsoft.com/office/drawing/2014/main" id="{0C771722-D331-4E26-BD6C-D5CA9BA69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66" y="11632158"/>
          <a:ext cx="195085" cy="231255"/>
        </a:xfrm>
        <a:prstGeom prst="rect">
          <a:avLst/>
        </a:prstGeom>
      </xdr:spPr>
    </xdr:pic>
    <xdr:clientData/>
  </xdr:twoCellAnchor>
  <xdr:twoCellAnchor editAs="oneCell">
    <xdr:from>
      <xdr:col>0</xdr:col>
      <xdr:colOff>378092</xdr:colOff>
      <xdr:row>54</xdr:row>
      <xdr:rowOff>7746</xdr:rowOff>
    </xdr:from>
    <xdr:to>
      <xdr:col>1</xdr:col>
      <xdr:colOff>475</xdr:colOff>
      <xdr:row>55</xdr:row>
      <xdr:rowOff>34732</xdr:rowOff>
    </xdr:to>
    <xdr:pic>
      <xdr:nvPicPr>
        <xdr:cNvPr id="61" name="Picture 60">
          <a:extLst>
            <a:ext uri="{FF2B5EF4-FFF2-40B4-BE49-F238E27FC236}">
              <a16:creationId xmlns:a16="http://schemas.microsoft.com/office/drawing/2014/main" id="{2D91AEDF-A0BB-4147-AC3C-E01936092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8092" y="11866735"/>
          <a:ext cx="211240" cy="227445"/>
        </a:xfrm>
        <a:prstGeom prst="rect">
          <a:avLst/>
        </a:prstGeom>
      </xdr:spPr>
    </xdr:pic>
    <xdr:clientData/>
  </xdr:twoCellAnchor>
  <xdr:twoCellAnchor editAs="oneCell">
    <xdr:from>
      <xdr:col>0</xdr:col>
      <xdr:colOff>407234</xdr:colOff>
      <xdr:row>100</xdr:row>
      <xdr:rowOff>11664</xdr:rowOff>
    </xdr:from>
    <xdr:to>
      <xdr:col>1</xdr:col>
      <xdr:colOff>3769</xdr:colOff>
      <xdr:row>100</xdr:row>
      <xdr:rowOff>225632</xdr:rowOff>
    </xdr:to>
    <xdr:pic>
      <xdr:nvPicPr>
        <xdr:cNvPr id="62" name="Picture 61">
          <a:extLst>
            <a:ext uri="{FF2B5EF4-FFF2-40B4-BE49-F238E27FC236}">
              <a16:creationId xmlns:a16="http://schemas.microsoft.com/office/drawing/2014/main" id="{E155E231-84D3-46A1-A868-A022D4DE04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234" y="21315672"/>
          <a:ext cx="193012" cy="202538"/>
        </a:xfrm>
        <a:prstGeom prst="rect">
          <a:avLst/>
        </a:prstGeom>
      </xdr:spPr>
    </xdr:pic>
    <xdr:clientData/>
  </xdr:twoCellAnchor>
  <xdr:twoCellAnchor editAs="oneCell">
    <xdr:from>
      <xdr:col>0</xdr:col>
      <xdr:colOff>394070</xdr:colOff>
      <xdr:row>101</xdr:row>
      <xdr:rowOff>3868</xdr:rowOff>
    </xdr:from>
    <xdr:to>
      <xdr:col>1</xdr:col>
      <xdr:colOff>560</xdr:colOff>
      <xdr:row>102</xdr:row>
      <xdr:rowOff>2627</xdr:rowOff>
    </xdr:to>
    <xdr:pic>
      <xdr:nvPicPr>
        <xdr:cNvPr id="63" name="Picture 62">
          <a:extLst>
            <a:ext uri="{FF2B5EF4-FFF2-40B4-BE49-F238E27FC236}">
              <a16:creationId xmlns:a16="http://schemas.microsoft.com/office/drawing/2014/main" id="{F37FD583-94D0-4A61-A99B-DDE96A70EA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070" y="21536912"/>
          <a:ext cx="206777" cy="227793"/>
        </a:xfrm>
        <a:prstGeom prst="rect">
          <a:avLst/>
        </a:prstGeom>
      </xdr:spPr>
    </xdr:pic>
    <xdr:clientData/>
  </xdr:twoCellAnchor>
  <xdr:twoCellAnchor editAs="oneCell">
    <xdr:from>
      <xdr:col>0</xdr:col>
      <xdr:colOff>381082</xdr:colOff>
      <xdr:row>5</xdr:row>
      <xdr:rowOff>4208</xdr:rowOff>
    </xdr:from>
    <xdr:to>
      <xdr:col>1</xdr:col>
      <xdr:colOff>502</xdr:colOff>
      <xdr:row>6</xdr:row>
      <xdr:rowOff>34302</xdr:rowOff>
    </xdr:to>
    <xdr:pic>
      <xdr:nvPicPr>
        <xdr:cNvPr id="64" name="Picture 63">
          <a:extLst>
            <a:ext uri="{FF2B5EF4-FFF2-40B4-BE49-F238E27FC236}">
              <a16:creationId xmlns:a16="http://schemas.microsoft.com/office/drawing/2014/main" id="{F201F62B-4ED4-4429-A6EF-8DEBAA23DF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82" y="1363393"/>
          <a:ext cx="221612" cy="231618"/>
        </a:xfrm>
        <a:prstGeom prst="rect">
          <a:avLst/>
        </a:prstGeom>
      </xdr:spPr>
    </xdr:pic>
    <xdr:clientData/>
  </xdr:twoCellAnchor>
  <xdr:twoCellAnchor editAs="oneCell">
    <xdr:from>
      <xdr:col>0</xdr:col>
      <xdr:colOff>379930</xdr:colOff>
      <xdr:row>6</xdr:row>
      <xdr:rowOff>11464</xdr:rowOff>
    </xdr:from>
    <xdr:to>
      <xdr:col>1</xdr:col>
      <xdr:colOff>2043</xdr:colOff>
      <xdr:row>7</xdr:row>
      <xdr:rowOff>33939</xdr:rowOff>
    </xdr:to>
    <xdr:pic>
      <xdr:nvPicPr>
        <xdr:cNvPr id="65" name="Picture 64">
          <a:extLst>
            <a:ext uri="{FF2B5EF4-FFF2-40B4-BE49-F238E27FC236}">
              <a16:creationId xmlns:a16="http://schemas.microsoft.com/office/drawing/2014/main" id="{CD874E17-223D-4130-A228-CDFE048FEA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9930" y="1600748"/>
          <a:ext cx="226210" cy="227808"/>
        </a:xfrm>
        <a:prstGeom prst="rect">
          <a:avLst/>
        </a:prstGeom>
      </xdr:spPr>
    </xdr:pic>
    <xdr:clientData/>
  </xdr:twoCellAnchor>
  <xdr:twoCellAnchor editAs="oneCell">
    <xdr:from>
      <xdr:col>0</xdr:col>
      <xdr:colOff>387078</xdr:colOff>
      <xdr:row>58</xdr:row>
      <xdr:rowOff>18490</xdr:rowOff>
    </xdr:from>
    <xdr:to>
      <xdr:col>1</xdr:col>
      <xdr:colOff>1624</xdr:colOff>
      <xdr:row>59</xdr:row>
      <xdr:rowOff>34046</xdr:rowOff>
    </xdr:to>
    <xdr:pic>
      <xdr:nvPicPr>
        <xdr:cNvPr id="66" name="Picture 65">
          <a:extLst>
            <a:ext uri="{FF2B5EF4-FFF2-40B4-BE49-F238E27FC236}">
              <a16:creationId xmlns:a16="http://schemas.microsoft.com/office/drawing/2014/main" id="{27D34A80-1E88-447F-8B6A-67D945A40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078" y="12952156"/>
          <a:ext cx="211023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60</xdr:row>
      <xdr:rowOff>13035</xdr:rowOff>
    </xdr:from>
    <xdr:to>
      <xdr:col>1</xdr:col>
      <xdr:colOff>2831</xdr:colOff>
      <xdr:row>61</xdr:row>
      <xdr:rowOff>34305</xdr:rowOff>
    </xdr:to>
    <xdr:pic>
      <xdr:nvPicPr>
        <xdr:cNvPr id="67" name="Picture 66">
          <a:extLst>
            <a:ext uri="{FF2B5EF4-FFF2-40B4-BE49-F238E27FC236}">
              <a16:creationId xmlns:a16="http://schemas.microsoft.com/office/drawing/2014/main" id="{E9B8E794-723F-493B-85F8-999CC028F9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176799"/>
          <a:ext cx="202705" cy="230413"/>
        </a:xfrm>
        <a:prstGeom prst="rect">
          <a:avLst/>
        </a:prstGeom>
      </xdr:spPr>
    </xdr:pic>
    <xdr:clientData/>
  </xdr:twoCellAnchor>
  <xdr:twoCellAnchor editAs="oneCell">
    <xdr:from>
      <xdr:col>0</xdr:col>
      <xdr:colOff>405837</xdr:colOff>
      <xdr:row>61</xdr:row>
      <xdr:rowOff>11279</xdr:rowOff>
    </xdr:from>
    <xdr:to>
      <xdr:col>1</xdr:col>
      <xdr:colOff>635</xdr:colOff>
      <xdr:row>62</xdr:row>
      <xdr:rowOff>34450</xdr:rowOff>
    </xdr:to>
    <xdr:pic>
      <xdr:nvPicPr>
        <xdr:cNvPr id="68" name="Picture 67">
          <a:extLst>
            <a:ext uri="{FF2B5EF4-FFF2-40B4-BE49-F238E27FC236}">
              <a16:creationId xmlns:a16="http://schemas.microsoft.com/office/drawing/2014/main" id="{01448D93-B164-46DF-98E8-DE0AB22CF8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5837" y="13405141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62</xdr:row>
      <xdr:rowOff>20628</xdr:rowOff>
    </xdr:from>
    <xdr:to>
      <xdr:col>1</xdr:col>
      <xdr:colOff>2016</xdr:colOff>
      <xdr:row>63</xdr:row>
      <xdr:rowOff>34279</xdr:rowOff>
    </xdr:to>
    <xdr:pic>
      <xdr:nvPicPr>
        <xdr:cNvPr id="69" name="Picture 68">
          <a:extLst>
            <a:ext uri="{FF2B5EF4-FFF2-40B4-BE49-F238E27FC236}">
              <a16:creationId xmlns:a16="http://schemas.microsoft.com/office/drawing/2014/main" id="{0FDA78AB-8AEC-4A4D-BACC-76AB3603D3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3644589"/>
          <a:ext cx="211240" cy="226603"/>
        </a:xfrm>
        <a:prstGeom prst="rect">
          <a:avLst/>
        </a:prstGeom>
      </xdr:spPr>
    </xdr:pic>
    <xdr:clientData/>
  </xdr:twoCellAnchor>
  <xdr:twoCellAnchor editAs="oneCell">
    <xdr:from>
      <xdr:col>0</xdr:col>
      <xdr:colOff>388983</xdr:colOff>
      <xdr:row>63</xdr:row>
      <xdr:rowOff>16949</xdr:rowOff>
    </xdr:from>
    <xdr:to>
      <xdr:col>1</xdr:col>
      <xdr:colOff>3529</xdr:colOff>
      <xdr:row>64</xdr:row>
      <xdr:rowOff>34409</xdr:rowOff>
    </xdr:to>
    <xdr:pic>
      <xdr:nvPicPr>
        <xdr:cNvPr id="70" name="Picture 69">
          <a:extLst>
            <a:ext uri="{FF2B5EF4-FFF2-40B4-BE49-F238E27FC236}">
              <a16:creationId xmlns:a16="http://schemas.microsoft.com/office/drawing/2014/main" id="{6818D3CB-04DC-4D94-9146-E28EF10BB7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983" y="13871008"/>
          <a:ext cx="203403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390888</xdr:colOff>
      <xdr:row>65</xdr:row>
      <xdr:rowOff>18022</xdr:rowOff>
    </xdr:from>
    <xdr:to>
      <xdr:col>1</xdr:col>
      <xdr:colOff>926</xdr:colOff>
      <xdr:row>66</xdr:row>
      <xdr:rowOff>33575</xdr:rowOff>
    </xdr:to>
    <xdr:pic>
      <xdr:nvPicPr>
        <xdr:cNvPr id="71" name="Picture 70">
          <a:extLst>
            <a:ext uri="{FF2B5EF4-FFF2-40B4-BE49-F238E27FC236}">
              <a16:creationId xmlns:a16="http://schemas.microsoft.com/office/drawing/2014/main" id="{EA9DBF11-A5D3-48D6-90C4-B8B96DC38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0888" y="14102179"/>
          <a:ext cx="206515" cy="228508"/>
        </a:xfrm>
        <a:prstGeom prst="rect">
          <a:avLst/>
        </a:prstGeom>
      </xdr:spPr>
    </xdr:pic>
    <xdr:clientData/>
  </xdr:twoCellAnchor>
  <xdr:twoCellAnchor editAs="oneCell">
    <xdr:from>
      <xdr:col>0</xdr:col>
      <xdr:colOff>398217</xdr:colOff>
      <xdr:row>66</xdr:row>
      <xdr:rowOff>11642</xdr:rowOff>
    </xdr:from>
    <xdr:to>
      <xdr:col>1</xdr:col>
      <xdr:colOff>635</xdr:colOff>
      <xdr:row>67</xdr:row>
      <xdr:rowOff>34816</xdr:rowOff>
    </xdr:to>
    <xdr:pic>
      <xdr:nvPicPr>
        <xdr:cNvPr id="72" name="Picture 71">
          <a:extLst>
            <a:ext uri="{FF2B5EF4-FFF2-40B4-BE49-F238E27FC236}">
              <a16:creationId xmlns:a16="http://schemas.microsoft.com/office/drawing/2014/main" id="{B1AF833E-91C5-431D-808F-8DAA58469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8217" y="14325898"/>
          <a:ext cx="191275" cy="230411"/>
        </a:xfrm>
        <a:prstGeom prst="rect">
          <a:avLst/>
        </a:prstGeom>
      </xdr:spPr>
    </xdr:pic>
    <xdr:clientData/>
  </xdr:twoCellAnchor>
  <xdr:twoCellAnchor editAs="oneCell">
    <xdr:from>
      <xdr:col>0</xdr:col>
      <xdr:colOff>383443</xdr:colOff>
      <xdr:row>67</xdr:row>
      <xdr:rowOff>11467</xdr:rowOff>
    </xdr:from>
    <xdr:to>
      <xdr:col>1</xdr:col>
      <xdr:colOff>111</xdr:colOff>
      <xdr:row>68</xdr:row>
      <xdr:rowOff>34642</xdr:rowOff>
    </xdr:to>
    <xdr:pic>
      <xdr:nvPicPr>
        <xdr:cNvPr id="73" name="Picture 72">
          <a:extLst>
            <a:ext uri="{FF2B5EF4-FFF2-40B4-BE49-F238E27FC236}">
              <a16:creationId xmlns:a16="http://schemas.microsoft.com/office/drawing/2014/main" id="{10596F16-9331-435D-BB97-C92E79B453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443" y="14555821"/>
          <a:ext cx="213145" cy="232318"/>
        </a:xfrm>
        <a:prstGeom prst="rect">
          <a:avLst/>
        </a:prstGeom>
      </xdr:spPr>
    </xdr:pic>
    <xdr:clientData/>
  </xdr:twoCellAnchor>
  <xdr:twoCellAnchor editAs="oneCell">
    <xdr:from>
      <xdr:col>0</xdr:col>
      <xdr:colOff>386380</xdr:colOff>
      <xdr:row>115</xdr:row>
      <xdr:rowOff>228417</xdr:rowOff>
    </xdr:from>
    <xdr:to>
      <xdr:col>1</xdr:col>
      <xdr:colOff>1794</xdr:colOff>
      <xdr:row>117</xdr:row>
      <xdr:rowOff>34127</xdr:rowOff>
    </xdr:to>
    <xdr:pic>
      <xdr:nvPicPr>
        <xdr:cNvPr id="74" name="Picture 73">
          <a:extLst>
            <a:ext uri="{FF2B5EF4-FFF2-40B4-BE49-F238E27FC236}">
              <a16:creationId xmlns:a16="http://schemas.microsoft.com/office/drawing/2014/main" id="{7557452F-19BD-4BE5-94EC-F4F8BED926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6380" y="25186057"/>
          <a:ext cx="219511" cy="237333"/>
        </a:xfrm>
        <a:prstGeom prst="rect">
          <a:avLst/>
        </a:prstGeom>
      </xdr:spPr>
    </xdr:pic>
    <xdr:clientData/>
  </xdr:twoCellAnchor>
  <xdr:twoCellAnchor editAs="oneCell">
    <xdr:from>
      <xdr:col>0</xdr:col>
      <xdr:colOff>373772</xdr:colOff>
      <xdr:row>117</xdr:row>
      <xdr:rowOff>2128</xdr:rowOff>
    </xdr:from>
    <xdr:to>
      <xdr:col>1</xdr:col>
      <xdr:colOff>2521</xdr:colOff>
      <xdr:row>118</xdr:row>
      <xdr:rowOff>1744</xdr:rowOff>
    </xdr:to>
    <xdr:pic>
      <xdr:nvPicPr>
        <xdr:cNvPr id="75" name="Picture 74">
          <a:extLst>
            <a:ext uri="{FF2B5EF4-FFF2-40B4-BE49-F238E27FC236}">
              <a16:creationId xmlns:a16="http://schemas.microsoft.com/office/drawing/2014/main" id="{A1139DE9-FBA9-4EA9-9F75-47B43FFA9E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772" y="25419965"/>
          <a:ext cx="217606" cy="229713"/>
        </a:xfrm>
        <a:prstGeom prst="rect">
          <a:avLst/>
        </a:prstGeom>
      </xdr:spPr>
    </xdr:pic>
    <xdr:clientData/>
  </xdr:twoCellAnchor>
  <xdr:twoCellAnchor editAs="oneCell">
    <xdr:from>
      <xdr:col>0</xdr:col>
      <xdr:colOff>388648</xdr:colOff>
      <xdr:row>136</xdr:row>
      <xdr:rowOff>4720</xdr:rowOff>
    </xdr:from>
    <xdr:to>
      <xdr:col>1</xdr:col>
      <xdr:colOff>252</xdr:colOff>
      <xdr:row>137</xdr:row>
      <xdr:rowOff>34814</xdr:rowOff>
    </xdr:to>
    <xdr:pic>
      <xdr:nvPicPr>
        <xdr:cNvPr id="76" name="Picture 75">
          <a:extLst>
            <a:ext uri="{FF2B5EF4-FFF2-40B4-BE49-F238E27FC236}">
              <a16:creationId xmlns:a16="http://schemas.microsoft.com/office/drawing/2014/main" id="{514B2E87-F62B-4BDC-A7DB-3A8BD7B779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8648" y="25652655"/>
          <a:ext cx="209986" cy="241143"/>
        </a:xfrm>
        <a:prstGeom prst="rect">
          <a:avLst/>
        </a:prstGeom>
      </xdr:spPr>
    </xdr:pic>
    <xdr:clientData/>
  </xdr:twoCellAnchor>
  <xdr:twoCellAnchor editAs="oneCell">
    <xdr:from>
      <xdr:col>0</xdr:col>
      <xdr:colOff>392805</xdr:colOff>
      <xdr:row>88</xdr:row>
      <xdr:rowOff>24866</xdr:rowOff>
    </xdr:from>
    <xdr:to>
      <xdr:col>1</xdr:col>
      <xdr:colOff>599</xdr:colOff>
      <xdr:row>88</xdr:row>
      <xdr:rowOff>225328</xdr:rowOff>
    </xdr:to>
    <xdr:pic>
      <xdr:nvPicPr>
        <xdr:cNvPr id="77" name="Picture 76">
          <a:extLst>
            <a:ext uri="{FF2B5EF4-FFF2-40B4-BE49-F238E27FC236}">
              <a16:creationId xmlns:a16="http://schemas.microsoft.com/office/drawing/2014/main" id="{3249D623-573A-4167-A3E2-F294F72BB0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805" y="19599799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392799</xdr:colOff>
      <xdr:row>89</xdr:row>
      <xdr:rowOff>24869</xdr:rowOff>
    </xdr:from>
    <xdr:to>
      <xdr:col>1</xdr:col>
      <xdr:colOff>593</xdr:colOff>
      <xdr:row>89</xdr:row>
      <xdr:rowOff>225331</xdr:rowOff>
    </xdr:to>
    <xdr:pic>
      <xdr:nvPicPr>
        <xdr:cNvPr id="78" name="Picture 77">
          <a:extLst>
            <a:ext uri="{FF2B5EF4-FFF2-40B4-BE49-F238E27FC236}">
              <a16:creationId xmlns:a16="http://schemas.microsoft.com/office/drawing/2014/main" id="{EAC7D8D5-3087-4D2C-B945-E663635799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99" y="19828402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384328</xdr:colOff>
      <xdr:row>90</xdr:row>
      <xdr:rowOff>24872</xdr:rowOff>
    </xdr:from>
    <xdr:to>
      <xdr:col>1</xdr:col>
      <xdr:colOff>3552</xdr:colOff>
      <xdr:row>90</xdr:row>
      <xdr:rowOff>225334</xdr:rowOff>
    </xdr:to>
    <xdr:pic>
      <xdr:nvPicPr>
        <xdr:cNvPr id="79" name="Picture 78">
          <a:extLst>
            <a:ext uri="{FF2B5EF4-FFF2-40B4-BE49-F238E27FC236}">
              <a16:creationId xmlns:a16="http://schemas.microsoft.com/office/drawing/2014/main" id="{D7B6404C-C9C4-435F-B46A-D8E297F3D2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8" y="20057005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384324</xdr:colOff>
      <xdr:row>91</xdr:row>
      <xdr:rowOff>24875</xdr:rowOff>
    </xdr:from>
    <xdr:to>
      <xdr:col>1</xdr:col>
      <xdr:colOff>3548</xdr:colOff>
      <xdr:row>91</xdr:row>
      <xdr:rowOff>225337</xdr:rowOff>
    </xdr:to>
    <xdr:pic>
      <xdr:nvPicPr>
        <xdr:cNvPr id="80" name="Picture 79">
          <a:extLst>
            <a:ext uri="{FF2B5EF4-FFF2-40B4-BE49-F238E27FC236}">
              <a16:creationId xmlns:a16="http://schemas.microsoft.com/office/drawing/2014/main" id="{7EEAE75D-2446-4055-8194-C5A39BAF50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324" y="20285608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392787</xdr:colOff>
      <xdr:row>92</xdr:row>
      <xdr:rowOff>16411</xdr:rowOff>
    </xdr:from>
    <xdr:to>
      <xdr:col>1</xdr:col>
      <xdr:colOff>581</xdr:colOff>
      <xdr:row>92</xdr:row>
      <xdr:rowOff>224493</xdr:rowOff>
    </xdr:to>
    <xdr:pic>
      <xdr:nvPicPr>
        <xdr:cNvPr id="81" name="Picture 80">
          <a:extLst>
            <a:ext uri="{FF2B5EF4-FFF2-40B4-BE49-F238E27FC236}">
              <a16:creationId xmlns:a16="http://schemas.microsoft.com/office/drawing/2014/main" id="{34C0F288-7DB7-4751-9CC6-FDB8B27ACB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2787" y="20505744"/>
          <a:ext cx="211891" cy="200462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118</xdr:row>
      <xdr:rowOff>8467</xdr:rowOff>
    </xdr:from>
    <xdr:to>
      <xdr:col>1</xdr:col>
      <xdr:colOff>722</xdr:colOff>
      <xdr:row>119</xdr:row>
      <xdr:rowOff>34752</xdr:rowOff>
    </xdr:to>
    <xdr:pic>
      <xdr:nvPicPr>
        <xdr:cNvPr id="82" name="Picture 81">
          <a:extLst>
            <a:ext uri="{FF2B5EF4-FFF2-40B4-BE49-F238E27FC236}">
              <a16:creationId xmlns:a16="http://schemas.microsoft.com/office/drawing/2014/main" id="{7481BA24-0D55-46FF-9C46-0BD899ED61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3990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119</xdr:row>
      <xdr:rowOff>16088</xdr:rowOff>
    </xdr:from>
    <xdr:to>
      <xdr:col>1</xdr:col>
      <xdr:colOff>3405</xdr:colOff>
      <xdr:row>120</xdr:row>
      <xdr:rowOff>34752</xdr:rowOff>
    </xdr:to>
    <xdr:pic>
      <xdr:nvPicPr>
        <xdr:cNvPr id="83" name="Picture 82">
          <a:extLst>
            <a:ext uri="{FF2B5EF4-FFF2-40B4-BE49-F238E27FC236}">
              <a16:creationId xmlns:a16="http://schemas.microsoft.com/office/drawing/2014/main" id="{55239E67-7706-4799-AF1A-B428394CE8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66352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356131</xdr:colOff>
      <xdr:row>120</xdr:row>
      <xdr:rowOff>8467</xdr:rowOff>
    </xdr:from>
    <xdr:to>
      <xdr:col>1</xdr:col>
      <xdr:colOff>722</xdr:colOff>
      <xdr:row>121</xdr:row>
      <xdr:rowOff>34753</xdr:rowOff>
    </xdr:to>
    <xdr:pic>
      <xdr:nvPicPr>
        <xdr:cNvPr id="84" name="Picture 83">
          <a:extLst>
            <a:ext uri="{FF2B5EF4-FFF2-40B4-BE49-F238E27FC236}">
              <a16:creationId xmlns:a16="http://schemas.microsoft.com/office/drawing/2014/main" id="{C669BC6C-E3C5-448B-938C-0472E37C91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6131" y="26856267"/>
          <a:ext cx="229638" cy="239645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355606</xdr:colOff>
      <xdr:row>121</xdr:row>
      <xdr:rowOff>16088</xdr:rowOff>
    </xdr:from>
    <xdr:to>
      <xdr:col>1</xdr:col>
      <xdr:colOff>3405</xdr:colOff>
      <xdr:row>122</xdr:row>
      <xdr:rowOff>34753</xdr:rowOff>
    </xdr:to>
    <xdr:pic>
      <xdr:nvPicPr>
        <xdr:cNvPr id="85" name="Picture 84">
          <a:extLst>
            <a:ext uri="{FF2B5EF4-FFF2-40B4-BE49-F238E27FC236}">
              <a16:creationId xmlns:a16="http://schemas.microsoft.com/office/drawing/2014/main" id="{38B105BD-6F30-42C6-93C5-87A7CD69EC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6" y="27092488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355600</xdr:colOff>
      <xdr:row>121</xdr:row>
      <xdr:rowOff>227757</xdr:rowOff>
    </xdr:from>
    <xdr:to>
      <xdr:col>1</xdr:col>
      <xdr:colOff>3399</xdr:colOff>
      <xdr:row>123</xdr:row>
      <xdr:rowOff>676</xdr:rowOff>
    </xdr:to>
    <xdr:pic>
      <xdr:nvPicPr>
        <xdr:cNvPr id="86" name="Picture 85">
          <a:extLst>
            <a:ext uri="{FF2B5EF4-FFF2-40B4-BE49-F238E27FC236}">
              <a16:creationId xmlns:a16="http://schemas.microsoft.com/office/drawing/2014/main" id="{62A3AFA4-2AED-479C-ACA6-1E20B87C76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600" y="2730415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355594</xdr:colOff>
      <xdr:row>123</xdr:row>
      <xdr:rowOff>7627</xdr:rowOff>
    </xdr:from>
    <xdr:to>
      <xdr:col>1</xdr:col>
      <xdr:colOff>3393</xdr:colOff>
      <xdr:row>124</xdr:row>
      <xdr:rowOff>33913</xdr:rowOff>
    </xdr:to>
    <xdr:pic>
      <xdr:nvPicPr>
        <xdr:cNvPr id="87" name="Picture 86">
          <a:extLst>
            <a:ext uri="{FF2B5EF4-FFF2-40B4-BE49-F238E27FC236}">
              <a16:creationId xmlns:a16="http://schemas.microsoft.com/office/drawing/2014/main" id="{F296736A-4A9D-4515-BDAA-2683AC64A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5594" y="27541227"/>
          <a:ext cx="229036" cy="230120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46</xdr:row>
      <xdr:rowOff>0</xdr:rowOff>
    </xdr:from>
    <xdr:to>
      <xdr:col>1</xdr:col>
      <xdr:colOff>2459</xdr:colOff>
      <xdr:row>47</xdr:row>
      <xdr:rowOff>34603</xdr:rowOff>
    </xdr:to>
    <xdr:pic>
      <xdr:nvPicPr>
        <xdr:cNvPr id="88" name="Picture 87">
          <a:extLst>
            <a:ext uri="{FF2B5EF4-FFF2-40B4-BE49-F238E27FC236}">
              <a16:creationId xmlns:a16="http://schemas.microsoft.com/office/drawing/2014/main" id="{18843A28-4778-4FD9-A8EB-BF31651987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080750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354321</xdr:colOff>
      <xdr:row>47</xdr:row>
      <xdr:rowOff>0</xdr:rowOff>
    </xdr:from>
    <xdr:to>
      <xdr:col>1</xdr:col>
      <xdr:colOff>2459</xdr:colOff>
      <xdr:row>48</xdr:row>
      <xdr:rowOff>34602</xdr:rowOff>
    </xdr:to>
    <xdr:pic>
      <xdr:nvPicPr>
        <xdr:cNvPr id="89" name="Picture 88">
          <a:extLst>
            <a:ext uri="{FF2B5EF4-FFF2-40B4-BE49-F238E27FC236}">
              <a16:creationId xmlns:a16="http://schemas.microsoft.com/office/drawing/2014/main" id="{F0746817-0101-4400-89B4-840C1A82AF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321" y="11313583"/>
          <a:ext cx="225565" cy="248386"/>
        </a:xfrm>
        <a:prstGeom prst="rect">
          <a:avLst/>
        </a:prstGeom>
      </xdr:spPr>
    </xdr:pic>
    <xdr:clientData/>
  </xdr:twoCellAnchor>
  <xdr:twoCellAnchor editAs="oneCell">
    <xdr:from>
      <xdr:col>0</xdr:col>
      <xdr:colOff>342991</xdr:colOff>
      <xdr:row>12</xdr:row>
      <xdr:rowOff>0</xdr:rowOff>
    </xdr:from>
    <xdr:to>
      <xdr:col>0</xdr:col>
      <xdr:colOff>570143</xdr:colOff>
      <xdr:row>13</xdr:row>
      <xdr:rowOff>34725</xdr:rowOff>
    </xdr:to>
    <xdr:pic>
      <xdr:nvPicPr>
        <xdr:cNvPr id="90" name="Picture 89">
          <a:extLst>
            <a:ext uri="{FF2B5EF4-FFF2-40B4-BE49-F238E27FC236}">
              <a16:creationId xmlns:a16="http://schemas.microsoft.com/office/drawing/2014/main" id="{67C50964-343F-464D-BAD7-26318CA73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2991" y="2984500"/>
          <a:ext cx="227152" cy="250413"/>
        </a:xfrm>
        <a:prstGeom prst="rect">
          <a:avLst/>
        </a:prstGeom>
      </xdr:spPr>
    </xdr:pic>
    <xdr:clientData/>
  </xdr:twoCellAnchor>
  <xdr:twoCellAnchor editAs="oneCell">
    <xdr:from>
      <xdr:col>0</xdr:col>
      <xdr:colOff>61593</xdr:colOff>
      <xdr:row>12</xdr:row>
      <xdr:rowOff>17130</xdr:rowOff>
    </xdr:from>
    <xdr:to>
      <xdr:col>0</xdr:col>
      <xdr:colOff>271409</xdr:colOff>
      <xdr:row>13</xdr:row>
      <xdr:rowOff>34405</xdr:rowOff>
    </xdr:to>
    <xdr:pic>
      <xdr:nvPicPr>
        <xdr:cNvPr id="91" name="Picture 90">
          <a:extLst>
            <a:ext uri="{FF2B5EF4-FFF2-40B4-BE49-F238E27FC236}">
              <a16:creationId xmlns:a16="http://schemas.microsoft.com/office/drawing/2014/main" id="{B4C7180C-7990-4B1B-B2DE-A8C7C21F1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1593" y="3001630"/>
          <a:ext cx="213626" cy="236773"/>
        </a:xfrm>
        <a:prstGeom prst="rect">
          <a:avLst/>
        </a:prstGeom>
      </xdr:spPr>
    </xdr:pic>
    <xdr:clientData/>
  </xdr:twoCellAnchor>
  <xdr:twoCellAnchor editAs="oneCell">
    <xdr:from>
      <xdr:col>0</xdr:col>
      <xdr:colOff>354122</xdr:colOff>
      <xdr:row>9</xdr:row>
      <xdr:rowOff>0</xdr:rowOff>
    </xdr:from>
    <xdr:to>
      <xdr:col>1</xdr:col>
      <xdr:colOff>1000</xdr:colOff>
      <xdr:row>10</xdr:row>
      <xdr:rowOff>1520</xdr:rowOff>
    </xdr:to>
    <xdr:pic>
      <xdr:nvPicPr>
        <xdr:cNvPr id="92" name="Picture 91">
          <a:extLst>
            <a:ext uri="{FF2B5EF4-FFF2-40B4-BE49-F238E27FC236}">
              <a16:creationId xmlns:a16="http://schemas.microsoft.com/office/drawing/2014/main" id="{773DE39F-A633-4992-949D-73F7AA87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122" y="2286000"/>
          <a:ext cx="235735" cy="234353"/>
        </a:xfrm>
        <a:prstGeom prst="rect">
          <a:avLst/>
        </a:prstGeom>
      </xdr:spPr>
    </xdr:pic>
    <xdr:clientData/>
  </xdr:twoCellAnchor>
  <xdr:twoCellAnchor editAs="oneCell">
    <xdr:from>
      <xdr:col>0</xdr:col>
      <xdr:colOff>383333</xdr:colOff>
      <xdr:row>59</xdr:row>
      <xdr:rowOff>15029</xdr:rowOff>
    </xdr:from>
    <xdr:to>
      <xdr:col>0</xdr:col>
      <xdr:colOff>575306</xdr:colOff>
      <xdr:row>60</xdr:row>
      <xdr:rowOff>34395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A47097B-508A-45CA-9AA4-36365086A4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3333" y="14069696"/>
          <a:ext cx="193878" cy="232726"/>
        </a:xfrm>
        <a:prstGeom prst="rect">
          <a:avLst/>
        </a:prstGeom>
      </xdr:spPr>
    </xdr:pic>
    <xdr:clientData/>
  </xdr:twoCellAnchor>
  <xdr:twoCellAnchor editAs="oneCell">
    <xdr:from>
      <xdr:col>0</xdr:col>
      <xdr:colOff>384176</xdr:colOff>
      <xdr:row>64</xdr:row>
      <xdr:rowOff>15029</xdr:rowOff>
    </xdr:from>
    <xdr:to>
      <xdr:col>0</xdr:col>
      <xdr:colOff>576149</xdr:colOff>
      <xdr:row>65</xdr:row>
      <xdr:rowOff>34394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C6DA1399-7EBE-44F2-824B-7F6B4CB73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4176" y="15212696"/>
          <a:ext cx="193878" cy="2327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EEC207-F813-42DE-8BB8-B30118CF7A77}">
  <dimension ref="A1:XFC18"/>
  <sheetViews>
    <sheetView tabSelected="1" zoomScaleNormal="100" workbookViewId="0">
      <selection activeCell="A18" sqref="A18"/>
    </sheetView>
  </sheetViews>
  <sheetFormatPr defaultColWidth="0" defaultRowHeight="14.45" customHeight="1" zeroHeight="1" x14ac:dyDescent="0.25"/>
  <cols>
    <col min="1" max="1" width="6.7109375" style="2" customWidth="1"/>
    <col min="2" max="2" width="31" style="2" bestFit="1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6.5703125" style="2" customWidth="1"/>
    <col min="8" max="16383" width="8.85546875" style="2" hidden="1"/>
    <col min="16384" max="16384" width="0.28515625" style="2" customWidth="1"/>
  </cols>
  <sheetData>
    <row r="1" spans="1:7" ht="171.6" customHeight="1" x14ac:dyDescent="0.25">
      <c r="A1" s="58"/>
      <c r="B1" s="59"/>
      <c r="C1" s="59"/>
      <c r="D1" s="59"/>
      <c r="E1" s="59"/>
      <c r="F1" s="59"/>
      <c r="G1" s="60"/>
    </row>
    <row r="2" spans="1:7" ht="70.150000000000006" customHeight="1" x14ac:dyDescent="0.35">
      <c r="A2" s="61"/>
      <c r="B2" s="62"/>
      <c r="C2" s="62"/>
      <c r="D2" s="62"/>
      <c r="E2" s="62"/>
      <c r="F2" s="63"/>
      <c r="G2" s="64"/>
    </row>
    <row r="3" spans="1:7" ht="25.9" customHeight="1" x14ac:dyDescent="0.4">
      <c r="A3" s="61"/>
      <c r="B3" s="65" t="s">
        <v>737</v>
      </c>
      <c r="C3" s="66"/>
      <c r="D3" s="66"/>
      <c r="E3" s="66"/>
      <c r="F3" s="63"/>
      <c r="G3" s="64"/>
    </row>
    <row r="4" spans="1:7" ht="15.6" customHeight="1" x14ac:dyDescent="0.25">
      <c r="A4" s="61"/>
      <c r="B4" s="66"/>
      <c r="C4" s="66"/>
      <c r="D4" s="66"/>
      <c r="E4" s="66"/>
      <c r="F4" s="63"/>
      <c r="G4" s="64"/>
    </row>
    <row r="5" spans="1:7" ht="15" x14ac:dyDescent="0.25">
      <c r="A5" s="61"/>
      <c r="B5" s="124" t="s">
        <v>654</v>
      </c>
      <c r="C5" s="125"/>
      <c r="D5" s="125"/>
      <c r="E5" s="125"/>
      <c r="F5" s="63"/>
      <c r="G5" s="64"/>
    </row>
    <row r="6" spans="1:7" ht="15" x14ac:dyDescent="0.25">
      <c r="A6" s="61"/>
      <c r="B6" s="125"/>
      <c r="C6" s="125"/>
      <c r="D6" s="125"/>
      <c r="E6" s="125"/>
      <c r="F6" s="63"/>
      <c r="G6" s="64"/>
    </row>
    <row r="7" spans="1:7" ht="15" x14ac:dyDescent="0.25">
      <c r="A7" s="61"/>
      <c r="B7" s="125"/>
      <c r="C7" s="125"/>
      <c r="D7" s="125"/>
      <c r="E7" s="125"/>
      <c r="F7" s="63"/>
      <c r="G7" s="64"/>
    </row>
    <row r="8" spans="1:7" ht="15" x14ac:dyDescent="0.25">
      <c r="A8" s="61"/>
      <c r="B8" s="126"/>
      <c r="C8" s="126"/>
      <c r="D8" s="126"/>
      <c r="E8" s="126"/>
      <c r="F8" s="63"/>
      <c r="G8" s="64"/>
    </row>
    <row r="9" spans="1:7" ht="15" x14ac:dyDescent="0.25">
      <c r="A9" s="61"/>
      <c r="B9" s="126"/>
      <c r="C9" s="126"/>
      <c r="D9" s="126"/>
      <c r="E9" s="126"/>
      <c r="F9" s="63"/>
      <c r="G9" s="64"/>
    </row>
    <row r="10" spans="1:7" ht="9.6" customHeight="1" x14ac:dyDescent="0.25">
      <c r="A10" s="61"/>
      <c r="B10" s="67"/>
      <c r="C10" s="67"/>
      <c r="D10" s="67"/>
      <c r="E10" s="67"/>
      <c r="F10" s="63"/>
      <c r="G10" s="64"/>
    </row>
    <row r="11" spans="1:7" ht="21" customHeight="1" x14ac:dyDescent="0.25">
      <c r="A11" s="61"/>
      <c r="B11" s="127" t="s">
        <v>477</v>
      </c>
      <c r="C11" s="128"/>
      <c r="D11" s="128"/>
      <c r="E11" s="128"/>
      <c r="F11" s="63"/>
      <c r="G11" s="64"/>
    </row>
    <row r="12" spans="1:7" ht="21" customHeight="1" x14ac:dyDescent="0.25">
      <c r="A12" s="61"/>
      <c r="B12" s="67"/>
      <c r="C12" s="68"/>
      <c r="D12" s="68"/>
      <c r="E12" s="68"/>
      <c r="F12" s="63"/>
      <c r="G12" s="64"/>
    </row>
    <row r="13" spans="1:7" ht="18" customHeight="1" x14ac:dyDescent="0.25">
      <c r="A13" s="61"/>
      <c r="B13" s="71" t="s">
        <v>653</v>
      </c>
      <c r="C13" s="69"/>
      <c r="D13" s="69"/>
      <c r="E13" s="69"/>
      <c r="F13" s="63"/>
      <c r="G13" s="64"/>
    </row>
    <row r="14" spans="1:7" s="57" customFormat="1" ht="18" customHeight="1" x14ac:dyDescent="0.25">
      <c r="A14" s="70"/>
      <c r="B14" s="71" t="s">
        <v>472</v>
      </c>
      <c r="C14" s="72"/>
      <c r="D14" s="72"/>
      <c r="E14" s="72"/>
      <c r="F14" s="73"/>
      <c r="G14" s="74"/>
    </row>
    <row r="15" spans="1:7" s="57" customFormat="1" ht="18" customHeight="1" x14ac:dyDescent="0.25">
      <c r="A15" s="70"/>
      <c r="B15" s="71" t="s">
        <v>470</v>
      </c>
      <c r="C15" s="73"/>
      <c r="D15" s="73"/>
      <c r="E15" s="73"/>
      <c r="F15" s="73"/>
      <c r="G15" s="74"/>
    </row>
    <row r="16" spans="1:7" s="57" customFormat="1" ht="18" customHeight="1" x14ac:dyDescent="0.25">
      <c r="A16" s="70"/>
      <c r="B16" s="71" t="s">
        <v>471</v>
      </c>
      <c r="C16" s="73"/>
      <c r="D16" s="73"/>
      <c r="E16" s="73"/>
      <c r="F16" s="73"/>
      <c r="G16" s="74"/>
    </row>
    <row r="17" spans="1:7" s="57" customFormat="1" ht="12.6" customHeight="1" x14ac:dyDescent="0.25">
      <c r="A17" s="70"/>
      <c r="B17" s="117" t="s">
        <v>652</v>
      </c>
      <c r="C17" s="73"/>
      <c r="D17" s="73"/>
      <c r="E17" s="73"/>
      <c r="F17" s="73"/>
      <c r="G17" s="74"/>
    </row>
    <row r="18" spans="1:7" ht="15" x14ac:dyDescent="0.25">
      <c r="A18" s="75"/>
      <c r="B18" s="76"/>
      <c r="C18" s="76"/>
      <c r="D18" s="76"/>
      <c r="E18" s="76"/>
      <c r="F18" s="76"/>
      <c r="G18" s="77"/>
    </row>
  </sheetData>
  <sheetProtection sheet="1" objects="1" scenarios="1" selectLockedCells="1" selectUnlockedCells="1"/>
  <mergeCells count="2">
    <mergeCell ref="B5:E9"/>
    <mergeCell ref="B11:E11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01ACC7-7401-4DAB-B868-0112CFCB22AA}">
  <dimension ref="A1:XFC42"/>
  <sheetViews>
    <sheetView zoomScaleNormal="100" workbookViewId="0">
      <selection activeCell="A18" sqref="A18"/>
    </sheetView>
  </sheetViews>
  <sheetFormatPr defaultColWidth="0" defaultRowHeight="15" zeroHeight="1" x14ac:dyDescent="0.25"/>
  <cols>
    <col min="1" max="1" width="6.7109375" style="2" customWidth="1"/>
    <col min="2" max="2" width="33.5703125" style="2" customWidth="1"/>
    <col min="3" max="3" width="24.140625" style="2" bestFit="1" customWidth="1"/>
    <col min="4" max="4" width="31.28515625" style="2" bestFit="1" customWidth="1"/>
    <col min="5" max="5" width="24.140625" style="2" customWidth="1"/>
    <col min="6" max="6" width="5.5703125" style="2" customWidth="1"/>
    <col min="7" max="7" width="3.85546875" style="2" customWidth="1"/>
    <col min="8" max="16383" width="8.85546875" style="2" hidden="1"/>
    <col min="16384" max="16384" width="0.28515625" style="2" customWidth="1"/>
  </cols>
  <sheetData>
    <row r="1" spans="1:7" ht="127.9" customHeight="1" x14ac:dyDescent="0.25">
      <c r="A1" s="58"/>
      <c r="B1" s="59"/>
      <c r="C1" s="59"/>
      <c r="D1" s="59"/>
      <c r="E1" s="59"/>
      <c r="F1" s="59"/>
      <c r="G1" s="60"/>
    </row>
    <row r="2" spans="1:7" ht="83.45" customHeight="1" x14ac:dyDescent="0.25">
      <c r="A2" s="61"/>
      <c r="B2" s="63"/>
      <c r="C2" s="63"/>
      <c r="D2" s="63"/>
      <c r="E2" s="63"/>
      <c r="F2" s="63"/>
      <c r="G2" s="64"/>
    </row>
    <row r="3" spans="1:7" ht="21" x14ac:dyDescent="0.35">
      <c r="A3" s="61"/>
      <c r="B3" s="62"/>
      <c r="C3" s="62"/>
      <c r="D3" s="62"/>
      <c r="E3" s="62"/>
      <c r="F3" s="63"/>
      <c r="G3" s="64"/>
    </row>
    <row r="4" spans="1:7" ht="35.450000000000003" customHeight="1" x14ac:dyDescent="0.4">
      <c r="A4" s="61"/>
      <c r="B4" s="65" t="s">
        <v>0</v>
      </c>
      <c r="C4" s="66"/>
      <c r="D4" s="66"/>
      <c r="E4" s="66"/>
      <c r="F4" s="63"/>
      <c r="G4" s="64"/>
    </row>
    <row r="5" spans="1:7" ht="14.45" customHeight="1" x14ac:dyDescent="0.25">
      <c r="A5" s="61"/>
      <c r="B5" s="66"/>
      <c r="C5" s="66"/>
      <c r="D5" s="66"/>
      <c r="E5" s="66"/>
      <c r="F5" s="63"/>
      <c r="G5" s="64"/>
    </row>
    <row r="6" spans="1:7" ht="30.6" customHeight="1" x14ac:dyDescent="0.25">
      <c r="A6" s="61"/>
      <c r="B6" s="40" t="s">
        <v>1</v>
      </c>
      <c r="C6" s="40" t="s">
        <v>655</v>
      </c>
      <c r="D6" s="40" t="s">
        <v>1</v>
      </c>
      <c r="E6" s="40" t="s">
        <v>655</v>
      </c>
      <c r="F6" s="63"/>
      <c r="G6" s="64"/>
    </row>
    <row r="7" spans="1:7" ht="21" customHeight="1" x14ac:dyDescent="0.25">
      <c r="A7" s="61"/>
      <c r="B7" s="121" t="s">
        <v>2</v>
      </c>
      <c r="C7" s="120">
        <f>SUM(Lighting!I5:I15)+SUM(Lighting!I19:I24)+SUM(Lighting!I28:I32)+SUM(Lighting!I36:I40)+SUM(Lighting!I44)+SUM(Lighting!I47:I62)+SUM(Lighting!I66:I67)+SUM(Lighting!I74:I84)+SUM(Lighting!I88)+SUM(Lighting!I91:I94)+SUM(Lighting!I98:I99)+SUM(Lighting!I103:I107)</f>
        <v>0</v>
      </c>
      <c r="D7" s="121"/>
      <c r="E7" s="119"/>
      <c r="F7" s="63"/>
      <c r="G7" s="64"/>
    </row>
    <row r="8" spans="1:7" ht="21" customHeight="1" x14ac:dyDescent="0.25">
      <c r="A8" s="61"/>
      <c r="B8" s="121" t="s">
        <v>3</v>
      </c>
      <c r="C8" s="120">
        <f>SUM(HVAC!G5:G27)+SUM(HVAC!G53:G64)+SUM(HVAC!G74:G93)+SUM(HVAC!G110:G111)+SUM(HVAC!G115:G117)+SUM(HVAC!G137:G147)</f>
        <v>0</v>
      </c>
      <c r="D8" s="121" t="s">
        <v>4</v>
      </c>
      <c r="E8" s="120">
        <f>SUM(HVAC!G31:G49)+SUM(HVAC!G65:G70)+SUM(HVAC!G94:G106)+SUM(HVAC!G118:G133)</f>
        <v>0</v>
      </c>
      <c r="F8" s="63"/>
      <c r="G8" s="64"/>
    </row>
    <row r="9" spans="1:7" ht="21" customHeight="1" x14ac:dyDescent="0.25">
      <c r="A9" s="61"/>
      <c r="B9" s="121" t="s">
        <v>5</v>
      </c>
      <c r="C9" s="120">
        <f>SUM(Process!H5:H6)+SUM(Process!H10:H13)+SUM(Process!H17:H49)+SUM(Process!H53:H99)+SUM(Process!H103:H168)+SUM(Process!H172:H185)</f>
        <v>0</v>
      </c>
      <c r="D9" s="121" t="s">
        <v>6</v>
      </c>
      <c r="E9" s="120">
        <f>SUM(Process!H189:H214)</f>
        <v>0</v>
      </c>
      <c r="F9" s="63"/>
      <c r="G9" s="64"/>
    </row>
    <row r="10" spans="1:7" ht="21" customHeight="1" x14ac:dyDescent="0.25">
      <c r="A10" s="61"/>
      <c r="B10" s="121" t="s">
        <v>7</v>
      </c>
      <c r="C10" s="120">
        <f>SUM(Misc!G5:G27)+SUM(Misc!G36:G40)+SUM(Misc!G44:G50)+SUM(Misc!G59:G63)+SUM(Misc!G72:G73)+SUM(Misc!G113:G140)+SUM(Lighting!I68:I70)</f>
        <v>0</v>
      </c>
      <c r="D10" s="121" t="s">
        <v>8</v>
      </c>
      <c r="E10" s="120">
        <f>SUM(Misc!G28:G32)+SUM(Misc!G51:G55)+SUM(Misc!G64:G68)+SUM(Misc!G74:G93)+SUM(Misc!G97:G109)+SUM(Misc!G141:G144)</f>
        <v>0</v>
      </c>
      <c r="F10" s="63"/>
      <c r="G10" s="64"/>
    </row>
    <row r="11" spans="1:7" ht="21" customHeight="1" x14ac:dyDescent="0.25">
      <c r="A11" s="61"/>
      <c r="B11" s="121" t="s">
        <v>9</v>
      </c>
      <c r="C11" s="120">
        <f>SUM(Custom!F5)</f>
        <v>0</v>
      </c>
      <c r="D11" s="121" t="s">
        <v>10</v>
      </c>
      <c r="E11" s="120">
        <f>SUM(Custom!F6)</f>
        <v>0</v>
      </c>
      <c r="F11" s="63"/>
      <c r="G11" s="64"/>
    </row>
    <row r="12" spans="1:7" ht="21" customHeight="1" x14ac:dyDescent="0.25">
      <c r="A12" s="61"/>
      <c r="B12" s="129" t="s">
        <v>656</v>
      </c>
      <c r="C12" s="130"/>
      <c r="D12" s="131"/>
      <c r="E12" s="120">
        <f>SUM(C7:C11)+SUM(E8:E11)</f>
        <v>0</v>
      </c>
      <c r="F12" s="63"/>
      <c r="G12" s="64"/>
    </row>
    <row r="13" spans="1:7" ht="10.9" customHeight="1" x14ac:dyDescent="0.25">
      <c r="A13" s="61"/>
      <c r="B13" s="66"/>
      <c r="C13" s="66"/>
      <c r="D13" s="66"/>
      <c r="E13" s="66"/>
      <c r="F13" s="63"/>
      <c r="G13" s="64"/>
    </row>
    <row r="14" spans="1:7" ht="15" customHeight="1" x14ac:dyDescent="0.25">
      <c r="A14" s="61"/>
      <c r="B14" s="132" t="s">
        <v>657</v>
      </c>
      <c r="C14" s="132"/>
      <c r="D14" s="132"/>
      <c r="E14" s="132"/>
      <c r="F14" s="63"/>
      <c r="G14" s="64"/>
    </row>
    <row r="15" spans="1:7" ht="15" customHeight="1" x14ac:dyDescent="0.25">
      <c r="A15" s="61"/>
      <c r="B15" s="132"/>
      <c r="C15" s="132"/>
      <c r="D15" s="132"/>
      <c r="E15" s="132"/>
      <c r="F15" s="63"/>
      <c r="G15" s="64"/>
    </row>
    <row r="16" spans="1:7" ht="9.6" customHeight="1" x14ac:dyDescent="0.25">
      <c r="A16" s="61"/>
      <c r="B16" s="69"/>
      <c r="C16" s="69"/>
      <c r="D16" s="69"/>
      <c r="E16" s="69"/>
      <c r="F16" s="63"/>
      <c r="G16" s="64"/>
    </row>
    <row r="17" spans="1:7" ht="6" customHeight="1" x14ac:dyDescent="0.25">
      <c r="A17" s="61"/>
      <c r="B17" s="69"/>
      <c r="C17" s="69"/>
      <c r="D17" s="69"/>
      <c r="E17" s="69"/>
      <c r="F17" s="63"/>
      <c r="G17" s="64"/>
    </row>
    <row r="18" spans="1:7" ht="11.45" customHeight="1" x14ac:dyDescent="0.25">
      <c r="A18" s="75"/>
      <c r="B18" s="76"/>
      <c r="C18" s="76"/>
      <c r="D18" s="76"/>
      <c r="E18" s="76"/>
      <c r="F18" s="76"/>
      <c r="G18" s="77"/>
    </row>
    <row r="19" spans="1:7" ht="9" hidden="1" customHeight="1" x14ac:dyDescent="0.25"/>
    <row r="20" spans="1:7" ht="9" hidden="1" customHeight="1" x14ac:dyDescent="0.25"/>
    <row r="21" spans="1:7" ht="9" hidden="1" customHeight="1" x14ac:dyDescent="0.25"/>
    <row r="22" spans="1:7" ht="9" hidden="1" customHeight="1" x14ac:dyDescent="0.25"/>
    <row r="23" spans="1:7" ht="9" hidden="1" customHeight="1" x14ac:dyDescent="0.25"/>
    <row r="24" spans="1:7" ht="9" hidden="1" customHeight="1" x14ac:dyDescent="0.25"/>
    <row r="25" spans="1:7" ht="9" hidden="1" customHeight="1" x14ac:dyDescent="0.25"/>
    <row r="26" spans="1:7" ht="9" hidden="1" customHeight="1" x14ac:dyDescent="0.25"/>
    <row r="27" spans="1:7" ht="9" hidden="1" customHeight="1" x14ac:dyDescent="0.25"/>
    <row r="28" spans="1:7" ht="9" hidden="1" customHeight="1" x14ac:dyDescent="0.25"/>
    <row r="29" spans="1:7" ht="9" hidden="1" customHeight="1" x14ac:dyDescent="0.25"/>
    <row r="30" spans="1:7" ht="9" hidden="1" customHeight="1" x14ac:dyDescent="0.25"/>
    <row r="31" spans="1:7" ht="9" hidden="1" customHeight="1" x14ac:dyDescent="0.25"/>
    <row r="32" spans="1:7" ht="9" hidden="1" customHeight="1" x14ac:dyDescent="0.25"/>
    <row r="33" s="2" customFormat="1" ht="9" hidden="1" customHeight="1" x14ac:dyDescent="0.25"/>
    <row r="34" s="2" customFormat="1" ht="9" hidden="1" customHeight="1" x14ac:dyDescent="0.25"/>
    <row r="35" s="2" customFormat="1" ht="9" hidden="1" customHeight="1" x14ac:dyDescent="0.25"/>
    <row r="36" s="2" customFormat="1" ht="9" hidden="1" customHeight="1" x14ac:dyDescent="0.25"/>
    <row r="37" s="2" customFormat="1" hidden="1" x14ac:dyDescent="0.25"/>
    <row r="38" s="2" customFormat="1" hidden="1" x14ac:dyDescent="0.25"/>
    <row r="39" s="2" customFormat="1" hidden="1" x14ac:dyDescent="0.25"/>
    <row r="40" s="2" customFormat="1" hidden="1" x14ac:dyDescent="0.25"/>
    <row r="41" s="2" customFormat="1" hidden="1" x14ac:dyDescent="0.25"/>
    <row r="42" s="2" customFormat="1" hidden="1" x14ac:dyDescent="0.25"/>
  </sheetData>
  <sheetProtection sheet="1" objects="1" scenarios="1" selectLockedCells="1" selectUnlockedCells="1"/>
  <mergeCells count="2">
    <mergeCell ref="B12:D12"/>
    <mergeCell ref="B14:E15"/>
  </mergeCells>
  <pageMargins left="0.7" right="0.7" top="0.75" bottom="0.75" header="0.3" footer="0.3"/>
  <pageSetup scale="68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208C02-46AB-4A41-81BE-55E119ACF11D}">
  <dimension ref="A1:XFC109"/>
  <sheetViews>
    <sheetView zoomScaleNormal="100" workbookViewId="0">
      <pane ySplit="3" topLeftCell="A4" activePane="bottomLeft" state="frozen"/>
      <selection pane="bottomLeft" activeCell="C5" sqref="C5"/>
    </sheetView>
  </sheetViews>
  <sheetFormatPr defaultColWidth="0" defaultRowHeight="15" zeroHeight="1" x14ac:dyDescent="0.25"/>
  <cols>
    <col min="1" max="1" width="8.85546875" style="1" customWidth="1"/>
    <col min="2" max="2" width="7" style="1" customWidth="1"/>
    <col min="3" max="3" width="94.42578125" style="1" customWidth="1"/>
    <col min="4" max="4" width="15.85546875" style="1" bestFit="1" customWidth="1"/>
    <col min="5" max="5" width="18.7109375" style="1" customWidth="1"/>
    <col min="6" max="6" width="18.85546875" style="1" customWidth="1"/>
    <col min="7" max="7" width="18" style="1" bestFit="1" customWidth="1"/>
    <col min="8" max="8" width="20.7109375" style="1" customWidth="1"/>
    <col min="9" max="9" width="20.28515625" style="34" customWidth="1"/>
    <col min="10" max="10" width="7.5703125" style="1" customWidth="1"/>
    <col min="11" max="11" width="13.85546875" style="1" hidden="1"/>
    <col min="12" max="16383" width="8.85546875" style="1" hidden="1"/>
    <col min="16384" max="16384" width="0.28515625" style="1" customWidth="1"/>
  </cols>
  <sheetData>
    <row r="1" spans="1:10" ht="15.75" thickBot="1" x14ac:dyDescent="0.3">
      <c r="A1" s="41"/>
      <c r="B1" s="42"/>
      <c r="C1" s="42"/>
      <c r="D1" s="42"/>
      <c r="E1" s="42"/>
      <c r="F1" s="42"/>
      <c r="G1" s="42"/>
      <c r="H1" s="42"/>
      <c r="I1" s="43"/>
      <c r="J1" s="44"/>
    </row>
    <row r="2" spans="1:10" ht="34.5" thickBot="1" x14ac:dyDescent="0.55000000000000004">
      <c r="A2" s="45"/>
      <c r="B2" s="46" t="s">
        <v>2</v>
      </c>
      <c r="D2" s="47"/>
      <c r="E2" s="47"/>
      <c r="I2" s="83">
        <f>I16+I25+I33+I41+SUM(I44)+I63+I71+I85+SUM(I88)+I95+I100+I108</f>
        <v>0</v>
      </c>
      <c r="J2" s="48"/>
    </row>
    <row r="3" spans="1:10" ht="15.75" thickBot="1" x14ac:dyDescent="0.3">
      <c r="A3" s="45"/>
      <c r="J3" s="48"/>
    </row>
    <row r="4" spans="1:10" ht="30" customHeight="1" x14ac:dyDescent="0.25">
      <c r="A4" s="45"/>
      <c r="B4" s="27" t="s">
        <v>11</v>
      </c>
      <c r="C4" s="6" t="s">
        <v>468</v>
      </c>
      <c r="D4" s="25" t="s">
        <v>609</v>
      </c>
      <c r="E4" s="25" t="s">
        <v>610</v>
      </c>
      <c r="F4" s="25" t="s">
        <v>13</v>
      </c>
      <c r="G4" s="25" t="s">
        <v>14</v>
      </c>
      <c r="H4" s="25" t="s">
        <v>659</v>
      </c>
      <c r="I4" s="26" t="s">
        <v>658</v>
      </c>
      <c r="J4" s="48"/>
    </row>
    <row r="5" spans="1:10" ht="18" customHeight="1" x14ac:dyDescent="0.25">
      <c r="A5" s="45"/>
      <c r="B5" s="30" t="s">
        <v>15</v>
      </c>
      <c r="C5" s="7"/>
      <c r="D5" s="23"/>
      <c r="E5" s="23"/>
      <c r="F5" s="23"/>
      <c r="G5" s="23"/>
      <c r="H5" s="78" t="str">
        <f>IF(C5="","",VLOOKUP(C5,'drop downs'!B:C,2,FALSE))</f>
        <v/>
      </c>
      <c r="I5" s="79" t="str">
        <f>IF(C5="","",IF((((D5*F5)-(E5*G5))/1000*H5)&lt;0,"DNQ",((D5*F5)-(E5*G5))/1000*H5))</f>
        <v/>
      </c>
      <c r="J5" s="48"/>
    </row>
    <row r="6" spans="1:10" ht="18" customHeight="1" x14ac:dyDescent="0.25">
      <c r="A6" s="45"/>
      <c r="B6" s="30" t="s">
        <v>15</v>
      </c>
      <c r="C6" s="7"/>
      <c r="D6" s="23"/>
      <c r="E6" s="23"/>
      <c r="F6" s="23"/>
      <c r="G6" s="23"/>
      <c r="H6" s="78" t="str">
        <f>IF(C6="","",VLOOKUP(C6,'drop downs'!B:C,2,FALSE))</f>
        <v/>
      </c>
      <c r="I6" s="79" t="str">
        <f>IF(C6="","",IF((((D6*F6)-(E6*G6))/1000*H6)&lt;0,"DNQ",((D6*F6)-(E6*G6))/1000*H6))</f>
        <v/>
      </c>
      <c r="J6" s="48"/>
    </row>
    <row r="7" spans="1:10" ht="18" customHeight="1" x14ac:dyDescent="0.25">
      <c r="A7" s="45"/>
      <c r="B7" s="30" t="s">
        <v>15</v>
      </c>
      <c r="C7" s="7"/>
      <c r="D7" s="23"/>
      <c r="E7" s="23"/>
      <c r="F7" s="23"/>
      <c r="G7" s="23"/>
      <c r="H7" s="78" t="str">
        <f>IF(C7="","",VLOOKUP(C7,'drop downs'!B:C,2,FALSE))</f>
        <v/>
      </c>
      <c r="I7" s="79" t="str">
        <f t="shared" ref="I7:I15" si="0">IF(C7="","",IF((((D7*F7)-(E7*G7))/1000*H7)&lt;0,"DNQ",((D7*F7)-(E7*G7))/1000*H7))</f>
        <v/>
      </c>
      <c r="J7" s="48"/>
    </row>
    <row r="8" spans="1:10" ht="18" customHeight="1" x14ac:dyDescent="0.25">
      <c r="A8" s="45"/>
      <c r="B8" s="30" t="s">
        <v>15</v>
      </c>
      <c r="C8" s="7"/>
      <c r="D8" s="23"/>
      <c r="E8" s="23"/>
      <c r="F8" s="23"/>
      <c r="G8" s="23"/>
      <c r="H8" s="78" t="str">
        <f>IF(C8="","",VLOOKUP(C8,'drop downs'!B:C,2,FALSE))</f>
        <v/>
      </c>
      <c r="I8" s="79" t="str">
        <f t="shared" si="0"/>
        <v/>
      </c>
      <c r="J8" s="48"/>
    </row>
    <row r="9" spans="1:10" ht="18" customHeight="1" x14ac:dyDescent="0.25">
      <c r="A9" s="45"/>
      <c r="B9" s="30" t="s">
        <v>15</v>
      </c>
      <c r="C9" s="7"/>
      <c r="D9" s="23"/>
      <c r="E9" s="23"/>
      <c r="F9" s="23"/>
      <c r="G9" s="23"/>
      <c r="H9" s="78" t="str">
        <f>IF(C9="","",VLOOKUP(C9,'drop downs'!B:C,2,FALSE))</f>
        <v/>
      </c>
      <c r="I9" s="79" t="str">
        <f t="shared" si="0"/>
        <v/>
      </c>
      <c r="J9" s="48"/>
    </row>
    <row r="10" spans="1:10" ht="18" customHeight="1" x14ac:dyDescent="0.25">
      <c r="A10" s="45"/>
      <c r="B10" s="30" t="s">
        <v>15</v>
      </c>
      <c r="C10" s="7"/>
      <c r="D10" s="23"/>
      <c r="E10" s="23"/>
      <c r="F10" s="23"/>
      <c r="G10" s="23"/>
      <c r="H10" s="78" t="str">
        <f>IF(C10="","",VLOOKUP(C10,'drop downs'!B:C,2,FALSE))</f>
        <v/>
      </c>
      <c r="I10" s="79" t="str">
        <f t="shared" si="0"/>
        <v/>
      </c>
      <c r="J10" s="48"/>
    </row>
    <row r="11" spans="1:10" ht="18" customHeight="1" x14ac:dyDescent="0.25">
      <c r="A11" s="45"/>
      <c r="B11" s="30" t="s">
        <v>15</v>
      </c>
      <c r="C11" s="7"/>
      <c r="D11" s="23"/>
      <c r="E11" s="23"/>
      <c r="F11" s="23"/>
      <c r="G11" s="23"/>
      <c r="H11" s="78" t="str">
        <f>IF(C11="","",VLOOKUP(C11,'drop downs'!B:C,2,FALSE))</f>
        <v/>
      </c>
      <c r="I11" s="79" t="str">
        <f t="shared" si="0"/>
        <v/>
      </c>
      <c r="J11" s="48"/>
    </row>
    <row r="12" spans="1:10" ht="18" customHeight="1" x14ac:dyDescent="0.25">
      <c r="A12" s="45"/>
      <c r="B12" s="30" t="s">
        <v>15</v>
      </c>
      <c r="C12" s="7"/>
      <c r="D12" s="23"/>
      <c r="E12" s="23"/>
      <c r="F12" s="23"/>
      <c r="G12" s="23"/>
      <c r="H12" s="78" t="str">
        <f>IF(C12="","",VLOOKUP(C12,'drop downs'!B:C,2,FALSE))</f>
        <v/>
      </c>
      <c r="I12" s="79" t="str">
        <f t="shared" si="0"/>
        <v/>
      </c>
      <c r="J12" s="48"/>
    </row>
    <row r="13" spans="1:10" ht="18" customHeight="1" x14ac:dyDescent="0.25">
      <c r="A13" s="45"/>
      <c r="B13" s="30" t="s">
        <v>15</v>
      </c>
      <c r="C13" s="7"/>
      <c r="D13" s="23"/>
      <c r="E13" s="23"/>
      <c r="F13" s="23"/>
      <c r="G13" s="23"/>
      <c r="H13" s="78" t="str">
        <f>IF(C13="","",VLOOKUP(C13,'drop downs'!B:C,2,FALSE))</f>
        <v/>
      </c>
      <c r="I13" s="79" t="str">
        <f t="shared" si="0"/>
        <v/>
      </c>
      <c r="J13" s="48"/>
    </row>
    <row r="14" spans="1:10" ht="18" customHeight="1" x14ac:dyDescent="0.25">
      <c r="A14" s="45"/>
      <c r="B14" s="30" t="s">
        <v>15</v>
      </c>
      <c r="C14" s="7"/>
      <c r="D14" s="23"/>
      <c r="E14" s="23"/>
      <c r="F14" s="23"/>
      <c r="G14" s="23"/>
      <c r="H14" s="78" t="str">
        <f>IF(C14="","",VLOOKUP(C14,'drop downs'!B:C,2,FALSE))</f>
        <v/>
      </c>
      <c r="I14" s="79" t="str">
        <f t="shared" si="0"/>
        <v/>
      </c>
      <c r="J14" s="48"/>
    </row>
    <row r="15" spans="1:10" ht="18" customHeight="1" thickBot="1" x14ac:dyDescent="0.3">
      <c r="A15" s="45"/>
      <c r="B15" s="31" t="s">
        <v>15</v>
      </c>
      <c r="C15" s="9"/>
      <c r="D15" s="24"/>
      <c r="E15" s="24"/>
      <c r="F15" s="24"/>
      <c r="G15" s="24"/>
      <c r="H15" s="80" t="str">
        <f>IF(C15="","",VLOOKUP(C15,'drop downs'!B:C,2,FALSE))</f>
        <v/>
      </c>
      <c r="I15" s="81" t="str">
        <f t="shared" si="0"/>
        <v/>
      </c>
      <c r="J15" s="48"/>
    </row>
    <row r="16" spans="1:10" ht="18" customHeight="1" thickBot="1" x14ac:dyDescent="0.3">
      <c r="A16" s="45"/>
      <c r="C16" s="11"/>
      <c r="D16" s="11"/>
      <c r="E16" s="11"/>
      <c r="F16" s="11"/>
      <c r="G16" s="11"/>
      <c r="H16" s="11"/>
      <c r="I16" s="82">
        <f>SUM(I5:I15)</f>
        <v>0</v>
      </c>
      <c r="J16" s="48"/>
    </row>
    <row r="17" spans="1:11" ht="15.75" thickBot="1" x14ac:dyDescent="0.3">
      <c r="A17" s="45"/>
      <c r="C17" s="14"/>
      <c r="D17" s="14"/>
      <c r="E17" s="14"/>
      <c r="F17" s="14"/>
      <c r="G17" s="14"/>
      <c r="H17" s="14"/>
      <c r="I17" s="49"/>
      <c r="J17" s="48"/>
    </row>
    <row r="18" spans="1:11" ht="30" customHeight="1" x14ac:dyDescent="0.25">
      <c r="A18" s="45"/>
      <c r="B18" s="27" t="s">
        <v>11</v>
      </c>
      <c r="C18" s="133" t="s">
        <v>16</v>
      </c>
      <c r="D18" s="133"/>
      <c r="E18" s="133"/>
      <c r="F18" s="25" t="s">
        <v>17</v>
      </c>
      <c r="G18" s="25" t="s">
        <v>18</v>
      </c>
      <c r="H18" s="25" t="s">
        <v>660</v>
      </c>
      <c r="I18" s="26" t="s">
        <v>658</v>
      </c>
      <c r="J18" s="48"/>
      <c r="K18" s="4"/>
    </row>
    <row r="19" spans="1:11" ht="18" customHeight="1" x14ac:dyDescent="0.25">
      <c r="A19" s="45"/>
      <c r="B19" s="30" t="s">
        <v>15</v>
      </c>
      <c r="C19" s="135" t="s">
        <v>545</v>
      </c>
      <c r="D19" s="135"/>
      <c r="E19" s="135"/>
      <c r="F19" s="23"/>
      <c r="G19" s="28" t="s">
        <v>33</v>
      </c>
      <c r="H19" s="78">
        <v>8</v>
      </c>
      <c r="I19" s="79" t="str">
        <f>IF(F19="","",IF((F19*H19)&lt;0,"DNQ",F19*H19))</f>
        <v/>
      </c>
      <c r="J19" s="48"/>
      <c r="K19" s="4"/>
    </row>
    <row r="20" spans="1:11" ht="18" customHeight="1" x14ac:dyDescent="0.25">
      <c r="A20" s="45"/>
      <c r="B20" s="30" t="s">
        <v>15</v>
      </c>
      <c r="C20" s="135" t="s">
        <v>674</v>
      </c>
      <c r="D20" s="135"/>
      <c r="E20" s="135"/>
      <c r="F20" s="23"/>
      <c r="G20" s="28" t="s">
        <v>45</v>
      </c>
      <c r="H20" s="78">
        <v>0.62</v>
      </c>
      <c r="I20" s="79" t="str">
        <f>IF(F20="","",IF((F20*H20)&lt;0,"DNQ",F20*H20))</f>
        <v/>
      </c>
      <c r="J20" s="48"/>
      <c r="K20" s="4"/>
    </row>
    <row r="21" spans="1:11" ht="18" customHeight="1" x14ac:dyDescent="0.25">
      <c r="A21" s="45"/>
      <c r="B21" s="30" t="s">
        <v>15</v>
      </c>
      <c r="C21" s="135" t="s">
        <v>19</v>
      </c>
      <c r="D21" s="135"/>
      <c r="E21" s="135"/>
      <c r="F21" s="23"/>
      <c r="G21" s="28" t="s">
        <v>33</v>
      </c>
      <c r="H21" s="78">
        <v>10.5</v>
      </c>
      <c r="I21" s="79" t="str">
        <f t="shared" ref="I21:I24" si="1">IF(F21="","",IF((F21*H21)&lt;0,"DNQ",F21*H21))</f>
        <v/>
      </c>
      <c r="J21" s="48"/>
    </row>
    <row r="22" spans="1:11" ht="18" customHeight="1" x14ac:dyDescent="0.25">
      <c r="A22" s="45"/>
      <c r="B22" s="30" t="s">
        <v>15</v>
      </c>
      <c r="C22" s="135" t="s">
        <v>20</v>
      </c>
      <c r="D22" s="135"/>
      <c r="E22" s="135"/>
      <c r="F22" s="23"/>
      <c r="G22" s="28" t="s">
        <v>33</v>
      </c>
      <c r="H22" s="78">
        <v>30</v>
      </c>
      <c r="I22" s="79" t="str">
        <f t="shared" si="1"/>
        <v/>
      </c>
      <c r="J22" s="48"/>
    </row>
    <row r="23" spans="1:11" ht="18" customHeight="1" x14ac:dyDescent="0.25">
      <c r="A23" s="45"/>
      <c r="B23" s="30" t="s">
        <v>15</v>
      </c>
      <c r="C23" s="135" t="s">
        <v>21</v>
      </c>
      <c r="D23" s="135"/>
      <c r="E23" s="135"/>
      <c r="F23" s="23"/>
      <c r="G23" s="28" t="s">
        <v>33</v>
      </c>
      <c r="H23" s="78">
        <v>45</v>
      </c>
      <c r="I23" s="79" t="str">
        <f t="shared" si="1"/>
        <v/>
      </c>
      <c r="J23" s="48"/>
    </row>
    <row r="24" spans="1:11" ht="18" customHeight="1" thickBot="1" x14ac:dyDescent="0.3">
      <c r="A24" s="45"/>
      <c r="B24" s="31" t="s">
        <v>15</v>
      </c>
      <c r="C24" s="134" t="s">
        <v>22</v>
      </c>
      <c r="D24" s="134"/>
      <c r="E24" s="134"/>
      <c r="F24" s="24"/>
      <c r="G24" s="28" t="s">
        <v>33</v>
      </c>
      <c r="H24" s="80">
        <v>189</v>
      </c>
      <c r="I24" s="81" t="str">
        <f t="shared" si="1"/>
        <v/>
      </c>
      <c r="J24" s="48"/>
    </row>
    <row r="25" spans="1:11" ht="18" customHeight="1" thickBot="1" x14ac:dyDescent="0.3">
      <c r="A25" s="45"/>
      <c r="C25" s="14"/>
      <c r="D25" s="14"/>
      <c r="E25" s="14"/>
      <c r="F25" s="14"/>
      <c r="G25" s="14"/>
      <c r="H25" s="11"/>
      <c r="I25" s="82">
        <f>SUM(I19:I24)</f>
        <v>0</v>
      </c>
      <c r="J25" s="48"/>
    </row>
    <row r="26" spans="1:11" ht="15.75" thickBot="1" x14ac:dyDescent="0.3">
      <c r="A26" s="45"/>
      <c r="C26" s="14"/>
      <c r="D26" s="14"/>
      <c r="E26" s="14"/>
      <c r="F26" s="14"/>
      <c r="G26" s="14"/>
      <c r="H26" s="14"/>
      <c r="I26" s="49"/>
      <c r="J26" s="48"/>
    </row>
    <row r="27" spans="1:11" ht="30" customHeight="1" x14ac:dyDescent="0.25">
      <c r="A27" s="45"/>
      <c r="B27" s="27" t="s">
        <v>11</v>
      </c>
      <c r="C27" s="6" t="s">
        <v>23</v>
      </c>
      <c r="D27" s="25" t="s">
        <v>12</v>
      </c>
      <c r="E27" s="25" t="s">
        <v>13</v>
      </c>
      <c r="F27" s="25" t="s">
        <v>14</v>
      </c>
      <c r="G27" s="25" t="s">
        <v>25</v>
      </c>
      <c r="H27" s="25" t="s">
        <v>661</v>
      </c>
      <c r="I27" s="26" t="s">
        <v>658</v>
      </c>
      <c r="J27" s="48"/>
    </row>
    <row r="28" spans="1:11" ht="18" customHeight="1" x14ac:dyDescent="0.25">
      <c r="A28" s="45"/>
      <c r="B28" s="30" t="s">
        <v>15</v>
      </c>
      <c r="C28" s="7"/>
      <c r="D28" s="23"/>
      <c r="E28" s="23"/>
      <c r="F28" s="23"/>
      <c r="G28" s="86" t="str">
        <f>IF(C28="","",IF((D28*(E28-F28))&lt;0,"DNQ",D28*(E28-F28)))</f>
        <v/>
      </c>
      <c r="H28" s="78" t="str">
        <f>IF(C28="","",VLOOKUP(C28,'drop downs'!B:C,2,FALSE))</f>
        <v/>
      </c>
      <c r="I28" s="79" t="str">
        <f>IF(C28="","",IF((D28*(E28-F28)*H28)&lt;0,"DNQ",D28*(E28-F28)*H28))</f>
        <v/>
      </c>
      <c r="J28" s="48"/>
    </row>
    <row r="29" spans="1:11" ht="18" customHeight="1" x14ac:dyDescent="0.25">
      <c r="A29" s="45"/>
      <c r="B29" s="30" t="s">
        <v>15</v>
      </c>
      <c r="C29" s="7"/>
      <c r="D29" s="23"/>
      <c r="E29" s="23"/>
      <c r="F29" s="23"/>
      <c r="G29" s="86" t="str">
        <f t="shared" ref="G29:G32" si="2">IF(C29="","",IF((D29*(E29-F29))&lt;0,"DNQ",D29*(E29-F29)))</f>
        <v/>
      </c>
      <c r="H29" s="78" t="str">
        <f>IF(C29="","",VLOOKUP(C29,'drop downs'!B:C,2,FALSE))</f>
        <v/>
      </c>
      <c r="I29" s="79" t="str">
        <f>IF(C29="","",IF((D29*(E29-F29)*H29)&lt;0,"DNQ",D29*(E29-F29)*H29))</f>
        <v/>
      </c>
      <c r="J29" s="48"/>
    </row>
    <row r="30" spans="1:11" ht="18" customHeight="1" x14ac:dyDescent="0.25">
      <c r="A30" s="45"/>
      <c r="B30" s="30" t="s">
        <v>15</v>
      </c>
      <c r="C30" s="7"/>
      <c r="D30" s="23"/>
      <c r="E30" s="23"/>
      <c r="F30" s="23"/>
      <c r="G30" s="86" t="str">
        <f t="shared" si="2"/>
        <v/>
      </c>
      <c r="H30" s="78" t="str">
        <f>IF(C30="","",VLOOKUP(C30,'drop downs'!B:C,2,FALSE))</f>
        <v/>
      </c>
      <c r="I30" s="79" t="str">
        <f>IF(C30="","",IF((D30*(E30-F30)*H30)&lt;0,"DNQ",D30*(E30-F30)*H30))</f>
        <v/>
      </c>
      <c r="J30" s="48"/>
    </row>
    <row r="31" spans="1:11" ht="18" customHeight="1" x14ac:dyDescent="0.25">
      <c r="A31" s="45"/>
      <c r="B31" s="30" t="s">
        <v>15</v>
      </c>
      <c r="C31" s="7"/>
      <c r="D31" s="23"/>
      <c r="E31" s="23"/>
      <c r="F31" s="23"/>
      <c r="G31" s="86" t="str">
        <f t="shared" si="2"/>
        <v/>
      </c>
      <c r="H31" s="78" t="str">
        <f>IF(C31="","",VLOOKUP(C31,'drop downs'!B:C,2,FALSE))</f>
        <v/>
      </c>
      <c r="I31" s="79" t="str">
        <f>IF(C31="","",IF((D31*(E31-F31)*H31)&lt;0,"DNQ",D31*(E31-F31)*H31))</f>
        <v/>
      </c>
      <c r="J31" s="48"/>
    </row>
    <row r="32" spans="1:11" ht="18" customHeight="1" thickBot="1" x14ac:dyDescent="0.3">
      <c r="A32" s="45"/>
      <c r="B32" s="31" t="s">
        <v>15</v>
      </c>
      <c r="C32" s="9"/>
      <c r="D32" s="24"/>
      <c r="E32" s="24"/>
      <c r="F32" s="24"/>
      <c r="G32" s="88" t="str">
        <f t="shared" si="2"/>
        <v/>
      </c>
      <c r="H32" s="80" t="str">
        <f>IF(C32="","",VLOOKUP(C32,'drop downs'!B:C,2,FALSE))</f>
        <v/>
      </c>
      <c r="I32" s="81" t="str">
        <f>IF(C32="","",IF((D32*(E32-F32)*H32)&lt;0,"DNQ",D32*(E32-F32)*H32))</f>
        <v/>
      </c>
      <c r="J32" s="48"/>
    </row>
    <row r="33" spans="1:10" ht="18" customHeight="1" thickBot="1" x14ac:dyDescent="0.3">
      <c r="A33" s="45"/>
      <c r="C33" s="11"/>
      <c r="D33" s="11"/>
      <c r="E33" s="11"/>
      <c r="F33" s="11"/>
      <c r="G33" s="11"/>
      <c r="H33" s="11"/>
      <c r="I33" s="82">
        <f>SUM(I28:I32)</f>
        <v>0</v>
      </c>
      <c r="J33" s="48"/>
    </row>
    <row r="34" spans="1:10" ht="15.75" thickBot="1" x14ac:dyDescent="0.3">
      <c r="A34" s="45"/>
      <c r="C34" s="14"/>
      <c r="D34" s="14"/>
      <c r="E34" s="14"/>
      <c r="F34" s="14"/>
      <c r="G34" s="14"/>
      <c r="H34" s="14"/>
      <c r="I34" s="49"/>
      <c r="J34" s="48"/>
    </row>
    <row r="35" spans="1:10" ht="45" customHeight="1" x14ac:dyDescent="0.25">
      <c r="A35" s="45"/>
      <c r="B35" s="27" t="s">
        <v>11</v>
      </c>
      <c r="C35" s="133" t="s">
        <v>24</v>
      </c>
      <c r="D35" s="133"/>
      <c r="E35" s="25" t="s">
        <v>12</v>
      </c>
      <c r="F35" s="25" t="s">
        <v>542</v>
      </c>
      <c r="G35" s="25" t="s">
        <v>25</v>
      </c>
      <c r="H35" s="25" t="s">
        <v>662</v>
      </c>
      <c r="I35" s="26" t="s">
        <v>658</v>
      </c>
      <c r="J35" s="48"/>
    </row>
    <row r="36" spans="1:10" ht="18" customHeight="1" x14ac:dyDescent="0.25">
      <c r="A36" s="45"/>
      <c r="B36" s="30" t="s">
        <v>15</v>
      </c>
      <c r="C36" s="140"/>
      <c r="D36" s="140"/>
      <c r="E36" s="23"/>
      <c r="F36" s="23"/>
      <c r="G36" s="35" t="str">
        <f>IF(C36="","",E36*F36*0.45/0.55)</f>
        <v/>
      </c>
      <c r="H36" s="78" t="str">
        <f>IF(C36="","",VLOOKUP(C36,'drop downs'!B:C,2,FALSE))</f>
        <v/>
      </c>
      <c r="I36" s="79" t="str">
        <f>IF(C36="","",IF((E36*H36*F36)&lt;0,"DNQ",E36*H36*F36))</f>
        <v/>
      </c>
      <c r="J36" s="48"/>
    </row>
    <row r="37" spans="1:10" ht="18" customHeight="1" x14ac:dyDescent="0.25">
      <c r="A37" s="45"/>
      <c r="B37" s="30" t="s">
        <v>15</v>
      </c>
      <c r="C37" s="140"/>
      <c r="D37" s="140"/>
      <c r="E37" s="23"/>
      <c r="F37" s="23"/>
      <c r="G37" s="35" t="str">
        <f>IF(C37="","",E37*F37*0.45/0.55)</f>
        <v/>
      </c>
      <c r="H37" s="78" t="str">
        <f>IF(C37="","",VLOOKUP(C37,'drop downs'!B:C,2,FALSE))</f>
        <v/>
      </c>
      <c r="I37" s="79" t="str">
        <f t="shared" ref="I37:I40" si="3">IF(C37="","",IF((E37*H37*F37)&lt;0,"DNQ",E37*H37*F37))</f>
        <v/>
      </c>
      <c r="J37" s="48"/>
    </row>
    <row r="38" spans="1:10" ht="18" customHeight="1" x14ac:dyDescent="0.25">
      <c r="A38" s="45"/>
      <c r="B38" s="30" t="s">
        <v>15</v>
      </c>
      <c r="C38" s="140"/>
      <c r="D38" s="140"/>
      <c r="E38" s="23"/>
      <c r="F38" s="23"/>
      <c r="G38" s="35" t="str">
        <f>IF(C38="","",E38*F38*0.45/0.55)</f>
        <v/>
      </c>
      <c r="H38" s="78" t="str">
        <f>IF(C38="","",VLOOKUP(C38,'drop downs'!B:C,2,FALSE))</f>
        <v/>
      </c>
      <c r="I38" s="79" t="str">
        <f t="shared" si="3"/>
        <v/>
      </c>
      <c r="J38" s="48"/>
    </row>
    <row r="39" spans="1:10" ht="18" customHeight="1" x14ac:dyDescent="0.25">
      <c r="A39" s="45"/>
      <c r="B39" s="30" t="s">
        <v>15</v>
      </c>
      <c r="C39" s="140"/>
      <c r="D39" s="140"/>
      <c r="E39" s="23"/>
      <c r="F39" s="23"/>
      <c r="G39" s="35" t="str">
        <f>IF(C39="","",E39*F39*0.45/0.55)</f>
        <v/>
      </c>
      <c r="H39" s="78" t="str">
        <f>IF(C39="","",VLOOKUP(C39,'drop downs'!B:C,2,FALSE))</f>
        <v/>
      </c>
      <c r="I39" s="79" t="str">
        <f t="shared" si="3"/>
        <v/>
      </c>
      <c r="J39" s="48"/>
    </row>
    <row r="40" spans="1:10" ht="18" customHeight="1" thickBot="1" x14ac:dyDescent="0.3">
      <c r="A40" s="45"/>
      <c r="B40" s="31" t="s">
        <v>15</v>
      </c>
      <c r="C40" s="141"/>
      <c r="D40" s="141"/>
      <c r="E40" s="24"/>
      <c r="F40" s="24"/>
      <c r="G40" s="36" t="str">
        <f>IF(C40="","",E40*F40*0.45/0.55)</f>
        <v/>
      </c>
      <c r="H40" s="80" t="str">
        <f>IF(C40="","",VLOOKUP(C40,'drop downs'!B:C,2,FALSE))</f>
        <v/>
      </c>
      <c r="I40" s="81" t="str">
        <f t="shared" si="3"/>
        <v/>
      </c>
      <c r="J40" s="48"/>
    </row>
    <row r="41" spans="1:10" ht="18" customHeight="1" thickBot="1" x14ac:dyDescent="0.3">
      <c r="A41" s="45"/>
      <c r="C41" s="15"/>
      <c r="D41" s="15"/>
      <c r="E41" s="15"/>
      <c r="F41" s="15"/>
      <c r="G41" s="15"/>
      <c r="H41" s="15"/>
      <c r="I41" s="82">
        <f>SUM(I36:I40)</f>
        <v>0</v>
      </c>
      <c r="J41" s="48"/>
    </row>
    <row r="42" spans="1:10" ht="15.75" thickBot="1" x14ac:dyDescent="0.3">
      <c r="A42" s="45"/>
      <c r="C42" s="14"/>
      <c r="D42" s="14"/>
      <c r="E42" s="14"/>
      <c r="F42" s="14"/>
      <c r="G42" s="14"/>
      <c r="H42" s="14"/>
      <c r="I42" s="49"/>
      <c r="J42" s="48"/>
    </row>
    <row r="43" spans="1:10" ht="30" customHeight="1" x14ac:dyDescent="0.3">
      <c r="A43" s="45"/>
      <c r="B43" s="27" t="s">
        <v>11</v>
      </c>
      <c r="C43" s="133" t="s">
        <v>26</v>
      </c>
      <c r="D43" s="133"/>
      <c r="E43" s="133"/>
      <c r="F43" s="136" t="s">
        <v>543</v>
      </c>
      <c r="G43" s="137"/>
      <c r="H43" s="25" t="s">
        <v>660</v>
      </c>
      <c r="I43" s="26" t="s">
        <v>658</v>
      </c>
      <c r="J43" s="50"/>
    </row>
    <row r="44" spans="1:10" ht="18" customHeight="1" thickBot="1" x14ac:dyDescent="0.35">
      <c r="A44" s="45"/>
      <c r="B44" s="31" t="s">
        <v>15</v>
      </c>
      <c r="C44" s="134" t="s">
        <v>27</v>
      </c>
      <c r="D44" s="134"/>
      <c r="E44" s="134"/>
      <c r="F44" s="138" t="str">
        <f>IF((SUM(G28:G32)+SUM(G36:G40))&lt;0.01,"",SUM(G28:G32)+SUM(G36:G40))</f>
        <v/>
      </c>
      <c r="G44" s="139"/>
      <c r="H44" s="33">
        <v>7.0000000000000007E-2</v>
      </c>
      <c r="I44" s="81" t="str">
        <f>IF(F44="","",IF((F44*H44)&lt;0,"",F44*H44))</f>
        <v/>
      </c>
      <c r="J44" s="50"/>
    </row>
    <row r="45" spans="1:10" ht="15.75" thickBot="1" x14ac:dyDescent="0.3">
      <c r="A45" s="45"/>
      <c r="C45" s="14"/>
      <c r="D45" s="14"/>
      <c r="E45" s="14"/>
      <c r="F45" s="14"/>
      <c r="G45" s="14"/>
      <c r="H45" s="14"/>
      <c r="I45" s="49"/>
      <c r="J45" s="48"/>
    </row>
    <row r="46" spans="1:10" ht="30" customHeight="1" x14ac:dyDescent="0.25">
      <c r="A46" s="45"/>
      <c r="B46" s="27" t="s">
        <v>11</v>
      </c>
      <c r="C46" s="133" t="s">
        <v>28</v>
      </c>
      <c r="D46" s="133"/>
      <c r="E46" s="133"/>
      <c r="F46" s="25" t="s">
        <v>17</v>
      </c>
      <c r="G46" s="25" t="s">
        <v>18</v>
      </c>
      <c r="H46" s="25" t="s">
        <v>660</v>
      </c>
      <c r="I46" s="26" t="s">
        <v>658</v>
      </c>
      <c r="J46" s="48"/>
    </row>
    <row r="47" spans="1:10" ht="18" customHeight="1" x14ac:dyDescent="0.25">
      <c r="A47" s="45"/>
      <c r="B47" s="30" t="s">
        <v>15</v>
      </c>
      <c r="C47" s="135" t="s">
        <v>546</v>
      </c>
      <c r="D47" s="135"/>
      <c r="E47" s="135"/>
      <c r="F47" s="23"/>
      <c r="G47" s="28" t="s">
        <v>30</v>
      </c>
      <c r="H47" s="32">
        <v>500</v>
      </c>
      <c r="I47" s="79" t="str">
        <f t="shared" ref="I47:I57" si="4">IF(F47="","",IF((F47*H47)&lt;0,"DNQ",F47*H47))</f>
        <v/>
      </c>
      <c r="J47" s="48"/>
    </row>
    <row r="48" spans="1:10" ht="18" customHeight="1" x14ac:dyDescent="0.25">
      <c r="A48" s="45"/>
      <c r="B48" s="30" t="s">
        <v>15</v>
      </c>
      <c r="C48" s="135" t="s">
        <v>547</v>
      </c>
      <c r="D48" s="135"/>
      <c r="E48" s="135"/>
      <c r="F48" s="23"/>
      <c r="G48" s="28" t="s">
        <v>30</v>
      </c>
      <c r="H48" s="32">
        <v>350</v>
      </c>
      <c r="I48" s="79" t="str">
        <f t="shared" si="4"/>
        <v/>
      </c>
      <c r="J48" s="48"/>
    </row>
    <row r="49" spans="1:10" ht="18" customHeight="1" x14ac:dyDescent="0.25">
      <c r="A49" s="45"/>
      <c r="B49" s="30" t="s">
        <v>15</v>
      </c>
      <c r="C49" s="135" t="s">
        <v>548</v>
      </c>
      <c r="D49" s="135"/>
      <c r="E49" s="135"/>
      <c r="F49" s="23"/>
      <c r="G49" s="28" t="s">
        <v>31</v>
      </c>
      <c r="H49" s="32">
        <v>0.05</v>
      </c>
      <c r="I49" s="79" t="str">
        <f t="shared" si="4"/>
        <v/>
      </c>
      <c r="J49" s="48"/>
    </row>
    <row r="50" spans="1:10" ht="18" customHeight="1" x14ac:dyDescent="0.25">
      <c r="A50" s="45"/>
      <c r="B50" s="30" t="s">
        <v>15</v>
      </c>
      <c r="C50" s="135" t="s">
        <v>549</v>
      </c>
      <c r="D50" s="135"/>
      <c r="E50" s="135"/>
      <c r="F50" s="23"/>
      <c r="G50" s="28" t="s">
        <v>32</v>
      </c>
      <c r="H50" s="32">
        <v>289</v>
      </c>
      <c r="I50" s="79" t="str">
        <f t="shared" si="4"/>
        <v/>
      </c>
      <c r="J50" s="48"/>
    </row>
    <row r="51" spans="1:10" ht="18" customHeight="1" x14ac:dyDescent="0.25">
      <c r="A51" s="45"/>
      <c r="B51" s="30" t="s">
        <v>15</v>
      </c>
      <c r="C51" s="135" t="s">
        <v>550</v>
      </c>
      <c r="D51" s="135"/>
      <c r="E51" s="135"/>
      <c r="F51" s="23"/>
      <c r="G51" s="28" t="s">
        <v>33</v>
      </c>
      <c r="H51" s="32">
        <v>45</v>
      </c>
      <c r="I51" s="79" t="str">
        <f t="shared" si="4"/>
        <v/>
      </c>
      <c r="J51" s="48"/>
    </row>
    <row r="52" spans="1:10" ht="18" customHeight="1" x14ac:dyDescent="0.25">
      <c r="A52" s="45"/>
      <c r="B52" s="30" t="s">
        <v>15</v>
      </c>
      <c r="C52" s="135" t="s">
        <v>34</v>
      </c>
      <c r="D52" s="135"/>
      <c r="E52" s="135"/>
      <c r="F52" s="23"/>
      <c r="G52" s="28" t="s">
        <v>31</v>
      </c>
      <c r="H52" s="32">
        <v>0.05</v>
      </c>
      <c r="I52" s="79" t="str">
        <f t="shared" si="4"/>
        <v/>
      </c>
      <c r="J52" s="48"/>
    </row>
    <row r="53" spans="1:10" ht="18" customHeight="1" x14ac:dyDescent="0.25">
      <c r="A53" s="45"/>
      <c r="B53" s="30" t="s">
        <v>15</v>
      </c>
      <c r="C53" s="135" t="s">
        <v>38</v>
      </c>
      <c r="D53" s="135"/>
      <c r="E53" s="135"/>
      <c r="F53" s="23"/>
      <c r="G53" s="28" t="s">
        <v>39</v>
      </c>
      <c r="H53" s="32">
        <v>20</v>
      </c>
      <c r="I53" s="79" t="str">
        <f t="shared" si="4"/>
        <v/>
      </c>
      <c r="J53" s="48"/>
    </row>
    <row r="54" spans="1:10" ht="18" customHeight="1" x14ac:dyDescent="0.25">
      <c r="A54" s="45"/>
      <c r="B54" s="30" t="s">
        <v>15</v>
      </c>
      <c r="C54" s="135" t="s">
        <v>35</v>
      </c>
      <c r="D54" s="135"/>
      <c r="E54" s="135"/>
      <c r="F54" s="23"/>
      <c r="G54" s="28" t="s">
        <v>33</v>
      </c>
      <c r="H54" s="32">
        <v>30</v>
      </c>
      <c r="I54" s="79" t="str">
        <f t="shared" si="4"/>
        <v/>
      </c>
      <c r="J54" s="48"/>
    </row>
    <row r="55" spans="1:10" ht="18" customHeight="1" x14ac:dyDescent="0.25">
      <c r="A55" s="45"/>
      <c r="B55" s="30" t="s">
        <v>15</v>
      </c>
      <c r="C55" s="135" t="s">
        <v>36</v>
      </c>
      <c r="D55" s="135"/>
      <c r="E55" s="135"/>
      <c r="F55" s="23"/>
      <c r="G55" s="28" t="s">
        <v>33</v>
      </c>
      <c r="H55" s="32">
        <v>25</v>
      </c>
      <c r="I55" s="79" t="str">
        <f t="shared" si="4"/>
        <v/>
      </c>
      <c r="J55" s="48"/>
    </row>
    <row r="56" spans="1:10" ht="18" customHeight="1" x14ac:dyDescent="0.25">
      <c r="A56" s="45"/>
      <c r="B56" s="30" t="s">
        <v>15</v>
      </c>
      <c r="C56" s="135" t="s">
        <v>37</v>
      </c>
      <c r="D56" s="135"/>
      <c r="E56" s="135"/>
      <c r="F56" s="23"/>
      <c r="G56" s="28" t="s">
        <v>33</v>
      </c>
      <c r="H56" s="32">
        <v>55</v>
      </c>
      <c r="I56" s="79" t="str">
        <f t="shared" si="4"/>
        <v/>
      </c>
      <c r="J56" s="48"/>
    </row>
    <row r="57" spans="1:10" ht="18" customHeight="1" x14ac:dyDescent="0.25">
      <c r="A57" s="45"/>
      <c r="B57" s="30" t="s">
        <v>15</v>
      </c>
      <c r="C57" s="135" t="s">
        <v>404</v>
      </c>
      <c r="D57" s="135"/>
      <c r="E57" s="135"/>
      <c r="F57" s="23"/>
      <c r="G57" s="28" t="s">
        <v>29</v>
      </c>
      <c r="H57" s="32">
        <v>5</v>
      </c>
      <c r="I57" s="79" t="str">
        <f t="shared" si="4"/>
        <v/>
      </c>
      <c r="J57" s="48"/>
    </row>
    <row r="58" spans="1:10" ht="18" customHeight="1" x14ac:dyDescent="0.25">
      <c r="A58" s="45"/>
      <c r="B58" s="30" t="s">
        <v>15</v>
      </c>
      <c r="C58" s="135" t="s">
        <v>405</v>
      </c>
      <c r="D58" s="135"/>
      <c r="E58" s="135"/>
      <c r="F58" s="23"/>
      <c r="G58" s="28" t="s">
        <v>29</v>
      </c>
      <c r="H58" s="32">
        <v>17</v>
      </c>
      <c r="I58" s="79" t="str">
        <f t="shared" ref="I58:I62" si="5">IF(F58="","",IF((F58*H58)&lt;0,"DNQ",F58*H58))</f>
        <v/>
      </c>
      <c r="J58" s="48"/>
    </row>
    <row r="59" spans="1:10" ht="18" customHeight="1" x14ac:dyDescent="0.25">
      <c r="A59" s="45"/>
      <c r="B59" s="30" t="s">
        <v>15</v>
      </c>
      <c r="C59" s="135" t="s">
        <v>406</v>
      </c>
      <c r="D59" s="135"/>
      <c r="E59" s="135"/>
      <c r="F59" s="23"/>
      <c r="G59" s="28" t="s">
        <v>29</v>
      </c>
      <c r="H59" s="32">
        <v>43</v>
      </c>
      <c r="I59" s="79" t="str">
        <f t="shared" si="5"/>
        <v/>
      </c>
      <c r="J59" s="48"/>
    </row>
    <row r="60" spans="1:10" ht="18" customHeight="1" x14ac:dyDescent="0.25">
      <c r="A60" s="45"/>
      <c r="B60" s="30" t="s">
        <v>15</v>
      </c>
      <c r="C60" s="135" t="s">
        <v>407</v>
      </c>
      <c r="D60" s="135"/>
      <c r="E60" s="135"/>
      <c r="F60" s="23"/>
      <c r="G60" s="28" t="s">
        <v>29</v>
      </c>
      <c r="H60" s="32">
        <v>7</v>
      </c>
      <c r="I60" s="79" t="str">
        <f t="shared" si="5"/>
        <v/>
      </c>
      <c r="J60" s="48"/>
    </row>
    <row r="61" spans="1:10" ht="18" customHeight="1" x14ac:dyDescent="0.25">
      <c r="A61" s="45"/>
      <c r="B61" s="30" t="s">
        <v>15</v>
      </c>
      <c r="C61" s="135" t="s">
        <v>679</v>
      </c>
      <c r="D61" s="135"/>
      <c r="E61" s="135"/>
      <c r="F61" s="23"/>
      <c r="G61" s="28" t="s">
        <v>29</v>
      </c>
      <c r="H61" s="32">
        <v>22</v>
      </c>
      <c r="I61" s="79" t="str">
        <f t="shared" si="5"/>
        <v/>
      </c>
      <c r="J61" s="48"/>
    </row>
    <row r="62" spans="1:10" ht="18" customHeight="1" thickBot="1" x14ac:dyDescent="0.3">
      <c r="A62" s="45"/>
      <c r="B62" s="31" t="s">
        <v>15</v>
      </c>
      <c r="C62" s="134" t="s">
        <v>408</v>
      </c>
      <c r="D62" s="134"/>
      <c r="E62" s="134"/>
      <c r="F62" s="24"/>
      <c r="G62" s="29" t="s">
        <v>29</v>
      </c>
      <c r="H62" s="33">
        <v>55</v>
      </c>
      <c r="I62" s="81" t="str">
        <f t="shared" si="5"/>
        <v/>
      </c>
      <c r="J62" s="48"/>
    </row>
    <row r="63" spans="1:10" ht="18" customHeight="1" thickBot="1" x14ac:dyDescent="0.3">
      <c r="A63" s="45"/>
      <c r="C63" s="14"/>
      <c r="D63" s="14"/>
      <c r="E63" s="14"/>
      <c r="F63" s="11"/>
      <c r="G63" s="11"/>
      <c r="H63" s="11"/>
      <c r="I63" s="82">
        <f>SUM(I47:I62)</f>
        <v>0</v>
      </c>
      <c r="J63" s="48"/>
    </row>
    <row r="64" spans="1:10" ht="15.75" thickBot="1" x14ac:dyDescent="0.3">
      <c r="A64" s="45"/>
      <c r="C64" s="14"/>
      <c r="D64" s="14"/>
      <c r="E64" s="14"/>
      <c r="F64" s="14"/>
      <c r="G64" s="14"/>
      <c r="H64" s="14"/>
      <c r="I64" s="49"/>
      <c r="J64" s="48"/>
    </row>
    <row r="65" spans="1:10" ht="30" customHeight="1" x14ac:dyDescent="0.25">
      <c r="A65" s="45"/>
      <c r="B65" s="27" t="s">
        <v>11</v>
      </c>
      <c r="C65" s="133" t="s">
        <v>40</v>
      </c>
      <c r="D65" s="133"/>
      <c r="E65" s="133"/>
      <c r="F65" s="25" t="s">
        <v>17</v>
      </c>
      <c r="G65" s="25" t="s">
        <v>18</v>
      </c>
      <c r="H65" s="25" t="s">
        <v>660</v>
      </c>
      <c r="I65" s="26" t="s">
        <v>658</v>
      </c>
      <c r="J65" s="48"/>
    </row>
    <row r="66" spans="1:10" ht="18" customHeight="1" x14ac:dyDescent="0.25">
      <c r="A66" s="45"/>
      <c r="B66" s="30" t="s">
        <v>15</v>
      </c>
      <c r="C66" s="135" t="s">
        <v>41</v>
      </c>
      <c r="D66" s="135"/>
      <c r="E66" s="135"/>
      <c r="F66" s="23"/>
      <c r="G66" s="28" t="s">
        <v>42</v>
      </c>
      <c r="H66" s="32">
        <v>42</v>
      </c>
      <c r="I66" s="79" t="str">
        <f>IF(F66="","",IF((F66*H66)&lt;0,"DNQ",F66*H66))</f>
        <v/>
      </c>
      <c r="J66" s="48"/>
    </row>
    <row r="67" spans="1:10" ht="18" customHeight="1" x14ac:dyDescent="0.25">
      <c r="A67" s="45"/>
      <c r="B67" s="30" t="s">
        <v>15</v>
      </c>
      <c r="C67" s="135" t="s">
        <v>43</v>
      </c>
      <c r="D67" s="135"/>
      <c r="E67" s="135"/>
      <c r="F67" s="23"/>
      <c r="G67" s="28" t="s">
        <v>42</v>
      </c>
      <c r="H67" s="32">
        <v>5</v>
      </c>
      <c r="I67" s="79" t="str">
        <f t="shared" ref="I67:I70" si="6">IF(F67="","",IF((F67*H67)&lt;0,"DNQ",F67*H67))</f>
        <v/>
      </c>
      <c r="J67" s="48"/>
    </row>
    <row r="68" spans="1:10" ht="18" customHeight="1" x14ac:dyDescent="0.25">
      <c r="A68" s="45"/>
      <c r="B68" s="30" t="s">
        <v>15</v>
      </c>
      <c r="C68" s="135" t="s">
        <v>44</v>
      </c>
      <c r="D68" s="135"/>
      <c r="E68" s="135"/>
      <c r="F68" s="23"/>
      <c r="G68" s="28" t="s">
        <v>45</v>
      </c>
      <c r="H68" s="32">
        <v>0.11</v>
      </c>
      <c r="I68" s="79" t="str">
        <f t="shared" si="6"/>
        <v/>
      </c>
      <c r="J68" s="48"/>
    </row>
    <row r="69" spans="1:10" ht="18" customHeight="1" x14ac:dyDescent="0.25">
      <c r="A69" s="45"/>
      <c r="B69" s="30" t="s">
        <v>15</v>
      </c>
      <c r="C69" s="135" t="s">
        <v>46</v>
      </c>
      <c r="D69" s="135"/>
      <c r="E69" s="135"/>
      <c r="F69" s="23"/>
      <c r="G69" s="28" t="s">
        <v>45</v>
      </c>
      <c r="H69" s="32">
        <v>7.0000000000000007E-2</v>
      </c>
      <c r="I69" s="79" t="str">
        <f t="shared" si="6"/>
        <v/>
      </c>
      <c r="J69" s="48"/>
    </row>
    <row r="70" spans="1:10" ht="18" customHeight="1" thickBot="1" x14ac:dyDescent="0.3">
      <c r="A70" s="45"/>
      <c r="B70" s="31" t="s">
        <v>15</v>
      </c>
      <c r="C70" s="134" t="s">
        <v>47</v>
      </c>
      <c r="D70" s="134"/>
      <c r="E70" s="134"/>
      <c r="F70" s="24"/>
      <c r="G70" s="29" t="s">
        <v>45</v>
      </c>
      <c r="H70" s="33">
        <v>0.05</v>
      </c>
      <c r="I70" s="81" t="str">
        <f t="shared" si="6"/>
        <v/>
      </c>
      <c r="J70" s="48"/>
    </row>
    <row r="71" spans="1:10" ht="18" customHeight="1" thickBot="1" x14ac:dyDescent="0.3">
      <c r="A71" s="45"/>
      <c r="C71" s="14"/>
      <c r="D71" s="14"/>
      <c r="E71" s="14"/>
      <c r="F71" s="14"/>
      <c r="G71" s="14"/>
      <c r="H71" s="11"/>
      <c r="I71" s="82">
        <f>SUM(I66:I70)</f>
        <v>0</v>
      </c>
      <c r="J71" s="48"/>
    </row>
    <row r="72" spans="1:10" ht="15.75" thickBot="1" x14ac:dyDescent="0.3">
      <c r="A72" s="45"/>
      <c r="C72" s="14"/>
      <c r="D72" s="14"/>
      <c r="E72" s="14"/>
      <c r="F72" s="14"/>
      <c r="G72" s="14"/>
      <c r="H72" s="14"/>
      <c r="I72" s="49"/>
      <c r="J72" s="48"/>
    </row>
    <row r="73" spans="1:10" ht="30" customHeight="1" x14ac:dyDescent="0.25">
      <c r="A73" s="45"/>
      <c r="B73" s="27" t="s">
        <v>11</v>
      </c>
      <c r="C73" s="6" t="s">
        <v>469</v>
      </c>
      <c r="D73" s="25" t="s">
        <v>48</v>
      </c>
      <c r="E73" s="25" t="s">
        <v>49</v>
      </c>
      <c r="F73" s="25" t="s">
        <v>50</v>
      </c>
      <c r="G73" s="25" t="s">
        <v>51</v>
      </c>
      <c r="H73" s="25" t="s">
        <v>659</v>
      </c>
      <c r="I73" s="26" t="s">
        <v>658</v>
      </c>
      <c r="J73" s="48"/>
    </row>
    <row r="74" spans="1:10" ht="18" customHeight="1" x14ac:dyDescent="0.25">
      <c r="A74" s="45"/>
      <c r="B74" s="30" t="s">
        <v>15</v>
      </c>
      <c r="C74" s="7"/>
      <c r="D74" s="23"/>
      <c r="E74" s="23"/>
      <c r="F74" s="23"/>
      <c r="G74" s="23"/>
      <c r="H74" s="78" t="str">
        <f>IF(C74="","",VLOOKUP(C74,'drop downs'!B:C,2,FALSE))</f>
        <v/>
      </c>
      <c r="I74" s="79" t="str">
        <f>IF(C74="","",IF((((D74*E74)-(F74*G74))/1000*H74)&lt;0,"DNQ",((D74*E74)-(F74*G74))/1000*H74))</f>
        <v/>
      </c>
      <c r="J74" s="48"/>
    </row>
    <row r="75" spans="1:10" ht="18" customHeight="1" x14ac:dyDescent="0.25">
      <c r="A75" s="45"/>
      <c r="B75" s="30" t="s">
        <v>15</v>
      </c>
      <c r="C75" s="7"/>
      <c r="D75" s="23"/>
      <c r="E75" s="23"/>
      <c r="F75" s="23"/>
      <c r="G75" s="23"/>
      <c r="H75" s="78" t="str">
        <f>IF(C75="","",VLOOKUP(C75,'drop downs'!B:C,2,FALSE))</f>
        <v/>
      </c>
      <c r="I75" s="79" t="str">
        <f>IF(C75="","",IF((((D75*E74)-(F75*G75))/1000*H75)&lt;0,"DNQ",((D75*E74)-(F75*G75))/1000*H75))</f>
        <v/>
      </c>
      <c r="J75" s="48"/>
    </row>
    <row r="76" spans="1:10" ht="18" customHeight="1" x14ac:dyDescent="0.25">
      <c r="A76" s="45"/>
      <c r="B76" s="30" t="s">
        <v>15</v>
      </c>
      <c r="C76" s="7"/>
      <c r="D76" s="23"/>
      <c r="E76" s="23"/>
      <c r="F76" s="23"/>
      <c r="G76" s="23"/>
      <c r="H76" s="78" t="str">
        <f>IF(C76="","",VLOOKUP(C76,'drop downs'!B:C,2,FALSE))</f>
        <v/>
      </c>
      <c r="I76" s="79" t="str">
        <f>IF(C76="","",IF((((D76*E75)-(F76*G76))/1000*H76)&lt;0,"DNQ",((D76*E75)-(F76*G76))/1000*H76))</f>
        <v/>
      </c>
      <c r="J76" s="48"/>
    </row>
    <row r="77" spans="1:10" ht="18" customHeight="1" x14ac:dyDescent="0.25">
      <c r="A77" s="45"/>
      <c r="B77" s="30" t="s">
        <v>15</v>
      </c>
      <c r="C77" s="7"/>
      <c r="D77" s="23"/>
      <c r="E77" s="23"/>
      <c r="F77" s="23"/>
      <c r="G77" s="23"/>
      <c r="H77" s="78" t="str">
        <f>IF(C77="","",VLOOKUP(C77,'drop downs'!B:C,2,FALSE))</f>
        <v/>
      </c>
      <c r="I77" s="79" t="str">
        <f t="shared" ref="I77:I84" si="7">IF(C77="","",IF((((D77*E77)-(F77*G77))/1000*H77)&lt;0,"DNQ",((D77*E77)-(F77*G77))/1000*H77))</f>
        <v/>
      </c>
      <c r="J77" s="48"/>
    </row>
    <row r="78" spans="1:10" ht="18" customHeight="1" x14ac:dyDescent="0.25">
      <c r="A78" s="45"/>
      <c r="B78" s="30" t="s">
        <v>15</v>
      </c>
      <c r="C78" s="7"/>
      <c r="D78" s="23"/>
      <c r="E78" s="23"/>
      <c r="F78" s="23"/>
      <c r="G78" s="23"/>
      <c r="H78" s="78" t="str">
        <f>IF(C78="","",VLOOKUP(C78,'drop downs'!B:C,2,FALSE))</f>
        <v/>
      </c>
      <c r="I78" s="79" t="str">
        <f t="shared" si="7"/>
        <v/>
      </c>
      <c r="J78" s="48"/>
    </row>
    <row r="79" spans="1:10" ht="18" customHeight="1" x14ac:dyDescent="0.25">
      <c r="A79" s="45"/>
      <c r="B79" s="30" t="s">
        <v>15</v>
      </c>
      <c r="C79" s="7"/>
      <c r="D79" s="23"/>
      <c r="E79" s="23"/>
      <c r="F79" s="23"/>
      <c r="G79" s="23"/>
      <c r="H79" s="78" t="str">
        <f>IF(C79="","",VLOOKUP(C79,'drop downs'!B:C,2,FALSE))</f>
        <v/>
      </c>
      <c r="I79" s="79" t="str">
        <f t="shared" si="7"/>
        <v/>
      </c>
      <c r="J79" s="48"/>
    </row>
    <row r="80" spans="1:10" ht="18" customHeight="1" x14ac:dyDescent="0.25">
      <c r="A80" s="45"/>
      <c r="B80" s="30" t="s">
        <v>15</v>
      </c>
      <c r="C80" s="7"/>
      <c r="D80" s="23"/>
      <c r="E80" s="23"/>
      <c r="F80" s="23"/>
      <c r="G80" s="23"/>
      <c r="H80" s="78" t="str">
        <f>IF(C80="","",VLOOKUP(C80,'drop downs'!B:C,2,FALSE))</f>
        <v/>
      </c>
      <c r="I80" s="79" t="str">
        <f t="shared" si="7"/>
        <v/>
      </c>
      <c r="J80" s="48"/>
    </row>
    <row r="81" spans="1:10" ht="18" customHeight="1" x14ac:dyDescent="0.25">
      <c r="A81" s="45"/>
      <c r="B81" s="30" t="s">
        <v>15</v>
      </c>
      <c r="C81" s="7"/>
      <c r="D81" s="23"/>
      <c r="E81" s="23"/>
      <c r="F81" s="23"/>
      <c r="G81" s="23"/>
      <c r="H81" s="78" t="str">
        <f>IF(C81="","",VLOOKUP(C81,'drop downs'!B:C,2,FALSE))</f>
        <v/>
      </c>
      <c r="I81" s="79" t="str">
        <f t="shared" si="7"/>
        <v/>
      </c>
      <c r="J81" s="48"/>
    </row>
    <row r="82" spans="1:10" ht="18" customHeight="1" x14ac:dyDescent="0.25">
      <c r="A82" s="45"/>
      <c r="B82" s="30" t="s">
        <v>15</v>
      </c>
      <c r="C82" s="7"/>
      <c r="D82" s="23"/>
      <c r="E82" s="23"/>
      <c r="F82" s="23"/>
      <c r="G82" s="23"/>
      <c r="H82" s="78" t="str">
        <f>IF(C82="","",VLOOKUP(C82,'drop downs'!B:C,2,FALSE))</f>
        <v/>
      </c>
      <c r="I82" s="79" t="str">
        <f t="shared" si="7"/>
        <v/>
      </c>
      <c r="J82" s="48"/>
    </row>
    <row r="83" spans="1:10" ht="18" customHeight="1" x14ac:dyDescent="0.25">
      <c r="A83" s="45"/>
      <c r="B83" s="30" t="s">
        <v>15</v>
      </c>
      <c r="C83" s="7"/>
      <c r="D83" s="23"/>
      <c r="E83" s="23"/>
      <c r="F83" s="23"/>
      <c r="G83" s="23"/>
      <c r="H83" s="78" t="str">
        <f>IF(C83="","",VLOOKUP(C83,'drop downs'!B:C,2,FALSE))</f>
        <v/>
      </c>
      <c r="I83" s="79" t="str">
        <f t="shared" si="7"/>
        <v/>
      </c>
      <c r="J83" s="48"/>
    </row>
    <row r="84" spans="1:10" ht="18" customHeight="1" thickBot="1" x14ac:dyDescent="0.3">
      <c r="A84" s="45"/>
      <c r="B84" s="31" t="s">
        <v>15</v>
      </c>
      <c r="C84" s="9"/>
      <c r="D84" s="24"/>
      <c r="E84" s="24"/>
      <c r="F84" s="24"/>
      <c r="G84" s="24"/>
      <c r="H84" s="80" t="str">
        <f>IF(C84="","",VLOOKUP(C84,'drop downs'!B:C,2,FALSE))</f>
        <v/>
      </c>
      <c r="I84" s="81" t="str">
        <f t="shared" si="7"/>
        <v/>
      </c>
      <c r="J84" s="48"/>
    </row>
    <row r="85" spans="1:10" ht="18" customHeight="1" thickBot="1" x14ac:dyDescent="0.3">
      <c r="A85" s="45"/>
      <c r="C85" s="11"/>
      <c r="D85" s="11"/>
      <c r="E85" s="11"/>
      <c r="F85" s="11"/>
      <c r="G85" s="11"/>
      <c r="H85" s="11"/>
      <c r="I85" s="82">
        <f>SUM(I74:I84)</f>
        <v>0</v>
      </c>
      <c r="J85" s="48"/>
    </row>
    <row r="86" spans="1:10" ht="15.75" thickBot="1" x14ac:dyDescent="0.3">
      <c r="A86" s="45"/>
      <c r="C86" s="14"/>
      <c r="D86" s="14"/>
      <c r="E86" s="14"/>
      <c r="F86" s="14"/>
      <c r="G86" s="14"/>
      <c r="H86" s="14"/>
      <c r="I86" s="49"/>
      <c r="J86" s="48"/>
    </row>
    <row r="87" spans="1:10" ht="30" customHeight="1" x14ac:dyDescent="0.25">
      <c r="A87" s="45"/>
      <c r="B87" s="27" t="s">
        <v>11</v>
      </c>
      <c r="C87" s="133" t="s">
        <v>668</v>
      </c>
      <c r="D87" s="133"/>
      <c r="E87" s="133"/>
      <c r="F87" s="25" t="s">
        <v>17</v>
      </c>
      <c r="G87" s="25" t="s">
        <v>18</v>
      </c>
      <c r="H87" s="25" t="s">
        <v>660</v>
      </c>
      <c r="I87" s="26" t="s">
        <v>658</v>
      </c>
      <c r="J87" s="48"/>
    </row>
    <row r="88" spans="1:10" ht="18" customHeight="1" thickBot="1" x14ac:dyDescent="0.3">
      <c r="A88" s="45"/>
      <c r="B88" s="31" t="s">
        <v>15</v>
      </c>
      <c r="C88" s="134" t="s">
        <v>456</v>
      </c>
      <c r="D88" s="134"/>
      <c r="E88" s="134"/>
      <c r="F88" s="24"/>
      <c r="G88" s="29" t="s">
        <v>30</v>
      </c>
      <c r="H88" s="33">
        <v>800</v>
      </c>
      <c r="I88" s="81" t="str">
        <f>IF(F88="","",IF((F88*H88)&lt;0,"DNQ",F88*H88))</f>
        <v/>
      </c>
      <c r="J88" s="48"/>
    </row>
    <row r="89" spans="1:10" ht="15.75" thickBot="1" x14ac:dyDescent="0.3">
      <c r="A89" s="45"/>
      <c r="C89" s="14"/>
      <c r="D89" s="14"/>
      <c r="E89" s="14"/>
      <c r="F89" s="14"/>
      <c r="G89" s="14"/>
      <c r="H89" s="14"/>
      <c r="I89" s="49"/>
      <c r="J89" s="48"/>
    </row>
    <row r="90" spans="1:10" ht="30" customHeight="1" x14ac:dyDescent="0.25">
      <c r="A90" s="45"/>
      <c r="B90" s="27" t="s">
        <v>11</v>
      </c>
      <c r="C90" s="6" t="s">
        <v>52</v>
      </c>
      <c r="D90" s="25" t="s">
        <v>544</v>
      </c>
      <c r="E90" s="25" t="s">
        <v>53</v>
      </c>
      <c r="F90" s="25" t="s">
        <v>54</v>
      </c>
      <c r="G90" s="25" t="s">
        <v>55</v>
      </c>
      <c r="H90" s="25" t="s">
        <v>660</v>
      </c>
      <c r="I90" s="26" t="s">
        <v>658</v>
      </c>
      <c r="J90" s="48"/>
    </row>
    <row r="91" spans="1:10" ht="18" customHeight="1" x14ac:dyDescent="0.25">
      <c r="A91" s="45"/>
      <c r="B91" s="30" t="s">
        <v>15</v>
      </c>
      <c r="C91" s="7"/>
      <c r="D91" s="86" t="str">
        <f>IF(C91="","",VLOOKUP(C91,'drop downs'!B:D,3,FALSE))</f>
        <v/>
      </c>
      <c r="E91" s="23"/>
      <c r="F91" s="23"/>
      <c r="G91" s="84" t="str">
        <f>IF(F91="","",IF(E91="","",E91/F91))</f>
        <v/>
      </c>
      <c r="H91" s="78" t="str">
        <f>IF(C91="","",VLOOKUP(C91,'drop downs'!B:C,2,FALSE))</f>
        <v/>
      </c>
      <c r="I91" s="79" t="str">
        <f>IF(G91="","",IF(G91&lt;(D91*0.9),(D91-G91)*F91/1000*H91,"DNQ"))</f>
        <v/>
      </c>
      <c r="J91" s="48"/>
    </row>
    <row r="92" spans="1:10" ht="18" customHeight="1" x14ac:dyDescent="0.25">
      <c r="A92" s="45"/>
      <c r="B92" s="30" t="s">
        <v>15</v>
      </c>
      <c r="C92" s="7"/>
      <c r="D92" s="86" t="str">
        <f>IF(C92="","",VLOOKUP(C92,'drop downs'!B:D,3,FALSE))</f>
        <v/>
      </c>
      <c r="E92" s="23"/>
      <c r="F92" s="23"/>
      <c r="G92" s="84" t="str">
        <f t="shared" ref="G92:G94" si="8">IF(F92="","",IF(E92="","",E92/F92))</f>
        <v/>
      </c>
      <c r="H92" s="78" t="str">
        <f>IF(C92="","",VLOOKUP(C92,'drop downs'!B:C,2,FALSE))</f>
        <v/>
      </c>
      <c r="I92" s="79" t="str">
        <f t="shared" ref="I92:I94" si="9">IF(G92="","",IF(G92&lt;(D92*0.9),(D92-G92)*F92/1000*H92,"DNQ"))</f>
        <v/>
      </c>
      <c r="J92" s="48"/>
    </row>
    <row r="93" spans="1:10" ht="18" customHeight="1" x14ac:dyDescent="0.25">
      <c r="A93" s="45"/>
      <c r="B93" s="30" t="s">
        <v>15</v>
      </c>
      <c r="C93" s="7"/>
      <c r="D93" s="86" t="str">
        <f>IF(C93="","",VLOOKUP(C93,'drop downs'!B:D,3,FALSE))</f>
        <v/>
      </c>
      <c r="E93" s="23"/>
      <c r="F93" s="23"/>
      <c r="G93" s="84" t="str">
        <f t="shared" si="8"/>
        <v/>
      </c>
      <c r="H93" s="78" t="str">
        <f>IF(C93="","",VLOOKUP(C93,'drop downs'!B:C,2,FALSE))</f>
        <v/>
      </c>
      <c r="I93" s="79" t="str">
        <f t="shared" si="9"/>
        <v/>
      </c>
      <c r="J93" s="48"/>
    </row>
    <row r="94" spans="1:10" ht="18" customHeight="1" thickBot="1" x14ac:dyDescent="0.3">
      <c r="A94" s="45"/>
      <c r="B94" s="31" t="s">
        <v>15</v>
      </c>
      <c r="C94" s="9"/>
      <c r="D94" s="87" t="str">
        <f>IF(C94="","",VLOOKUP(C94,'drop downs'!B:D,3,FALSE))</f>
        <v/>
      </c>
      <c r="E94" s="24"/>
      <c r="F94" s="24"/>
      <c r="G94" s="85" t="str">
        <f t="shared" si="8"/>
        <v/>
      </c>
      <c r="H94" s="80" t="str">
        <f>IF(C94="","",VLOOKUP(C94,'drop downs'!B:C,2,FALSE))</f>
        <v/>
      </c>
      <c r="I94" s="81" t="str">
        <f t="shared" si="9"/>
        <v/>
      </c>
      <c r="J94" s="48"/>
    </row>
    <row r="95" spans="1:10" ht="18" customHeight="1" thickBot="1" x14ac:dyDescent="0.3">
      <c r="A95" s="45"/>
      <c r="C95" s="11"/>
      <c r="D95" s="11"/>
      <c r="E95" s="11"/>
      <c r="F95" s="11"/>
      <c r="G95" s="11"/>
      <c r="H95" s="11"/>
      <c r="I95" s="82">
        <f>SUM(I91:I94)</f>
        <v>0</v>
      </c>
      <c r="J95" s="48"/>
    </row>
    <row r="96" spans="1:10" ht="15.75" thickBot="1" x14ac:dyDescent="0.3">
      <c r="A96" s="45"/>
      <c r="C96" s="14"/>
      <c r="D96" s="14"/>
      <c r="E96" s="14"/>
      <c r="F96" s="14"/>
      <c r="G96" s="14"/>
      <c r="H96" s="14"/>
      <c r="I96" s="49"/>
      <c r="J96" s="48"/>
    </row>
    <row r="97" spans="1:10" ht="30" customHeight="1" x14ac:dyDescent="0.25">
      <c r="A97" s="45"/>
      <c r="B97" s="27" t="s">
        <v>11</v>
      </c>
      <c r="C97" s="6" t="s">
        <v>56</v>
      </c>
      <c r="D97" s="25" t="s">
        <v>544</v>
      </c>
      <c r="E97" s="25" t="s">
        <v>53</v>
      </c>
      <c r="F97" s="25" t="s">
        <v>54</v>
      </c>
      <c r="G97" s="25" t="s">
        <v>55</v>
      </c>
      <c r="H97" s="25" t="s">
        <v>660</v>
      </c>
      <c r="I97" s="26" t="s">
        <v>658</v>
      </c>
      <c r="J97" s="48"/>
    </row>
    <row r="98" spans="1:10" ht="18" customHeight="1" x14ac:dyDescent="0.25">
      <c r="A98" s="45"/>
      <c r="B98" s="30" t="s">
        <v>15</v>
      </c>
      <c r="C98" s="7"/>
      <c r="D98" s="86" t="str">
        <f>IF(C98="","",VLOOKUP(C98,'drop downs'!B:D,3,FALSE))</f>
        <v/>
      </c>
      <c r="E98" s="23"/>
      <c r="F98" s="23"/>
      <c r="G98" s="84" t="str">
        <f>IF(F98="","",IF(E98="","",E98/F98))</f>
        <v/>
      </c>
      <c r="H98" s="78" t="str">
        <f>IF(C98="","",VLOOKUP(C98,'drop downs'!B:C,2,FALSE))</f>
        <v/>
      </c>
      <c r="I98" s="79" t="str">
        <f>IF(G98="","",IF(G98&lt;(D98*0.9),(D98-G98)*F98/1000*H98,"DNQ"))</f>
        <v/>
      </c>
      <c r="J98" s="48"/>
    </row>
    <row r="99" spans="1:10" ht="18" customHeight="1" thickBot="1" x14ac:dyDescent="0.3">
      <c r="A99" s="45"/>
      <c r="B99" s="31" t="s">
        <v>15</v>
      </c>
      <c r="C99" s="9"/>
      <c r="D99" s="87" t="str">
        <f>IF(C99="","",VLOOKUP(C99,'drop downs'!B:D,3,FALSE))</f>
        <v/>
      </c>
      <c r="E99" s="24"/>
      <c r="F99" s="24"/>
      <c r="G99" s="85" t="str">
        <f>IF(F99="","",IF(E99="","",E99/F99))</f>
        <v/>
      </c>
      <c r="H99" s="80" t="str">
        <f>IF(C99="","",VLOOKUP(C99,'drop downs'!B:C,2,FALSE))</f>
        <v/>
      </c>
      <c r="I99" s="81" t="str">
        <f>IF(G99="","",IF(G99&lt;(D99*0.9),(D99-G99)*F99/1000*H99,"DNQ"))</f>
        <v/>
      </c>
      <c r="J99" s="48"/>
    </row>
    <row r="100" spans="1:10" ht="18" customHeight="1" thickBot="1" x14ac:dyDescent="0.3">
      <c r="A100" s="45"/>
      <c r="C100" s="15"/>
      <c r="D100" s="15"/>
      <c r="E100" s="15"/>
      <c r="F100" s="15"/>
      <c r="G100" s="15"/>
      <c r="H100" s="11"/>
      <c r="I100" s="82">
        <f>SUM(I98:I99)</f>
        <v>0</v>
      </c>
      <c r="J100" s="48"/>
    </row>
    <row r="101" spans="1:10" ht="15.75" thickBot="1" x14ac:dyDescent="0.3">
      <c r="A101" s="45"/>
      <c r="C101" s="14"/>
      <c r="D101" s="14"/>
      <c r="E101" s="14"/>
      <c r="F101" s="14"/>
      <c r="G101" s="14"/>
      <c r="H101" s="14"/>
      <c r="I101" s="49"/>
      <c r="J101" s="48"/>
    </row>
    <row r="102" spans="1:10" ht="30" customHeight="1" x14ac:dyDescent="0.25">
      <c r="A102" s="45"/>
      <c r="B102" s="27" t="s">
        <v>11</v>
      </c>
      <c r="C102" s="6" t="s">
        <v>57</v>
      </c>
      <c r="D102" s="25" t="s">
        <v>544</v>
      </c>
      <c r="E102" s="25" t="s">
        <v>53</v>
      </c>
      <c r="F102" s="25" t="s">
        <v>54</v>
      </c>
      <c r="G102" s="25" t="s">
        <v>55</v>
      </c>
      <c r="H102" s="25" t="s">
        <v>660</v>
      </c>
      <c r="I102" s="26" t="s">
        <v>658</v>
      </c>
      <c r="J102" s="48"/>
    </row>
    <row r="103" spans="1:10" ht="18" customHeight="1" x14ac:dyDescent="0.25">
      <c r="A103" s="45"/>
      <c r="B103" s="30" t="s">
        <v>15</v>
      </c>
      <c r="C103" s="7"/>
      <c r="D103" s="86" t="str">
        <f>IF(C103="","",VLOOKUP(C103,'drop downs'!B:D,3,FALSE))</f>
        <v/>
      </c>
      <c r="E103" s="23"/>
      <c r="F103" s="23"/>
      <c r="G103" s="84" t="str">
        <f>IF(F103="","",IF(E103="","",E103/F103))</f>
        <v/>
      </c>
      <c r="H103" s="78" t="str">
        <f>IF(C103="","",VLOOKUP(C103,'drop downs'!B:C,2,FALSE))</f>
        <v/>
      </c>
      <c r="I103" s="79" t="str">
        <f>IF(G103="","",IF(G103&lt;(D103*0.9),(D103-G103)*F103/1000*H103,"DNQ"))</f>
        <v/>
      </c>
      <c r="J103" s="48"/>
    </row>
    <row r="104" spans="1:10" ht="18" customHeight="1" x14ac:dyDescent="0.25">
      <c r="A104" s="45"/>
      <c r="B104" s="30" t="s">
        <v>15</v>
      </c>
      <c r="C104" s="7"/>
      <c r="D104" s="86" t="str">
        <f>IF(C104="","",VLOOKUP(C104,'drop downs'!B:D,3,FALSE))</f>
        <v/>
      </c>
      <c r="E104" s="23"/>
      <c r="F104" s="23"/>
      <c r="G104" s="84" t="str">
        <f>IF(F104="","",IF(E104="","",E104/F104))</f>
        <v/>
      </c>
      <c r="H104" s="78" t="str">
        <f>IF(C104="","",VLOOKUP(C104,'drop downs'!B:C,2,FALSE))</f>
        <v/>
      </c>
      <c r="I104" s="79" t="str">
        <f>IF(G104="","",IF(G104&lt;(D104*0.9),(D104-G104)*F104/1000*H104,"DNQ"))</f>
        <v/>
      </c>
      <c r="J104" s="48"/>
    </row>
    <row r="105" spans="1:10" ht="18" customHeight="1" x14ac:dyDescent="0.25">
      <c r="A105" s="45"/>
      <c r="B105" s="30" t="s">
        <v>15</v>
      </c>
      <c r="C105" s="7"/>
      <c r="D105" s="86" t="str">
        <f>IF(C105="","",VLOOKUP(C105,'drop downs'!B:D,3,FALSE))</f>
        <v/>
      </c>
      <c r="E105" s="23"/>
      <c r="F105" s="23"/>
      <c r="G105" s="84" t="str">
        <f t="shared" ref="G105:G107" si="10">IF(F105="","",IF(E105="","",E105/F105))</f>
        <v/>
      </c>
      <c r="H105" s="78" t="str">
        <f>IF(C105="","",VLOOKUP(C105,'drop downs'!B:C,2,FALSE))</f>
        <v/>
      </c>
      <c r="I105" s="79" t="str">
        <f t="shared" ref="I105:I107" si="11">IF(G105="","",IF(G105&lt;(D105*0.9),(D105-G105)*F105/1000*H105,"DNQ"))</f>
        <v/>
      </c>
      <c r="J105" s="48"/>
    </row>
    <row r="106" spans="1:10" ht="18" customHeight="1" x14ac:dyDescent="0.25">
      <c r="A106" s="45"/>
      <c r="B106" s="30" t="s">
        <v>15</v>
      </c>
      <c r="C106" s="7"/>
      <c r="D106" s="86" t="str">
        <f>IF(C106="","",VLOOKUP(C106,'drop downs'!B:D,3,FALSE))</f>
        <v/>
      </c>
      <c r="E106" s="23"/>
      <c r="F106" s="23"/>
      <c r="G106" s="84" t="str">
        <f t="shared" si="10"/>
        <v/>
      </c>
      <c r="H106" s="78" t="str">
        <f>IF(C106="","",VLOOKUP(C106,'drop downs'!B:C,2,FALSE))</f>
        <v/>
      </c>
      <c r="I106" s="79" t="str">
        <f t="shared" si="11"/>
        <v/>
      </c>
      <c r="J106" s="48"/>
    </row>
    <row r="107" spans="1:10" ht="18" customHeight="1" thickBot="1" x14ac:dyDescent="0.3">
      <c r="A107" s="45"/>
      <c r="B107" s="31" t="s">
        <v>15</v>
      </c>
      <c r="C107" s="9"/>
      <c r="D107" s="87" t="str">
        <f>IF(C107="","",VLOOKUP(C107,'drop downs'!B:D,3,FALSE))</f>
        <v/>
      </c>
      <c r="E107" s="24"/>
      <c r="F107" s="24"/>
      <c r="G107" s="85" t="str">
        <f t="shared" si="10"/>
        <v/>
      </c>
      <c r="H107" s="80" t="str">
        <f>IF(C107="","",VLOOKUP(C107,'drop downs'!B:C,2,FALSE))</f>
        <v/>
      </c>
      <c r="I107" s="81" t="str">
        <f t="shared" si="11"/>
        <v/>
      </c>
      <c r="J107" s="48"/>
    </row>
    <row r="108" spans="1:10" ht="18" customHeight="1" thickBot="1" x14ac:dyDescent="0.3">
      <c r="A108" s="45"/>
      <c r="C108" s="14"/>
      <c r="D108" s="14"/>
      <c r="E108" s="14"/>
      <c r="F108" s="14"/>
      <c r="G108" s="14"/>
      <c r="H108" s="14"/>
      <c r="I108" s="82">
        <f>SUM(I103:I107)</f>
        <v>0</v>
      </c>
      <c r="J108" s="48"/>
    </row>
    <row r="109" spans="1:10" x14ac:dyDescent="0.25">
      <c r="A109" s="51"/>
      <c r="B109" s="52"/>
      <c r="C109" s="52"/>
      <c r="D109" s="52"/>
      <c r="E109" s="52"/>
      <c r="F109" s="52"/>
      <c r="G109" s="52"/>
      <c r="H109" s="52"/>
      <c r="I109" s="53"/>
      <c r="J109" s="54"/>
    </row>
  </sheetData>
  <sheetProtection sheet="1" objects="1" scenarios="1" selectLockedCells="1"/>
  <protectedRanges>
    <protectedRange sqref="C5:G15 F19:F24 C28:F32 C36:F40 F44 F47:F62 F66:F70 C74:G84 F88 C91:C94 E91:F94 C98:C99 E98:F99 C103:C107 E103:F107" name="Lighting"/>
  </protectedRanges>
  <mergeCells count="42">
    <mergeCell ref="C60:E60"/>
    <mergeCell ref="C61:E61"/>
    <mergeCell ref="C62:E62"/>
    <mergeCell ref="C48:E48"/>
    <mergeCell ref="C49:E49"/>
    <mergeCell ref="C54:E54"/>
    <mergeCell ref="C55:E55"/>
    <mergeCell ref="C56:E56"/>
    <mergeCell ref="C51:E51"/>
    <mergeCell ref="C57:E57"/>
    <mergeCell ref="C58:E58"/>
    <mergeCell ref="C59:E59"/>
    <mergeCell ref="C87:E87"/>
    <mergeCell ref="C88:E88"/>
    <mergeCell ref="C65:E65"/>
    <mergeCell ref="C70:E70"/>
    <mergeCell ref="C69:E69"/>
    <mergeCell ref="C66:E66"/>
    <mergeCell ref="C67:E67"/>
    <mergeCell ref="C68:E68"/>
    <mergeCell ref="F43:G43"/>
    <mergeCell ref="F44:G44"/>
    <mergeCell ref="C53:E53"/>
    <mergeCell ref="C44:E44"/>
    <mergeCell ref="C35:D35"/>
    <mergeCell ref="C36:D36"/>
    <mergeCell ref="C37:D37"/>
    <mergeCell ref="C38:D38"/>
    <mergeCell ref="C39:D39"/>
    <mergeCell ref="C40:D40"/>
    <mergeCell ref="C43:E43"/>
    <mergeCell ref="C50:E50"/>
    <mergeCell ref="C52:E52"/>
    <mergeCell ref="C46:E46"/>
    <mergeCell ref="C47:E47"/>
    <mergeCell ref="C18:E18"/>
    <mergeCell ref="C24:E24"/>
    <mergeCell ref="C19:E19"/>
    <mergeCell ref="C21:E21"/>
    <mergeCell ref="C22:E22"/>
    <mergeCell ref="C23:E23"/>
    <mergeCell ref="C20:E20"/>
  </mergeCells>
  <dataValidations count="1">
    <dataValidation type="list" allowBlank="1" showInputMessage="1" showErrorMessage="1" sqref="C16:E16" xr:uid="{D52034BD-1ACA-43B7-8B12-75BFE1A6D800}">
      <formula1>"(L-1) Interior LED lighting; 1-shift operation,(L-2) Interior LED lighting; 2-shift operation,(L-3) Interior LED lighting; 3-shift operation,(L-4) Interior and exterior LED lighting; 24/7 operation"</formula1>
    </dataValidation>
  </dataValidations>
  <pageMargins left="0.7" right="0.7" top="0.75" bottom="0.75" header="0.3" footer="0.3"/>
  <pageSetup scale="32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7">
        <x14:dataValidation type="list" allowBlank="1" showInputMessage="1" showErrorMessage="1" xr:uid="{A7752ECE-F2BA-4D30-88D7-32C59E7EA57D}">
          <x14:formula1>
            <xm:f>'drop downs'!$B$6:$B$10</xm:f>
          </x14:formula1>
          <xm:sqref>C5:C15</xm:sqref>
        </x14:dataValidation>
        <x14:dataValidation type="list" allowBlank="1" showInputMessage="1" showErrorMessage="1" xr:uid="{41BEA6BE-377C-4913-816B-87BE217DE101}">
          <x14:formula1>
            <xm:f>'drop downs'!$B$11:$B$16</xm:f>
          </x14:formula1>
          <xm:sqref>C28:C32</xm:sqref>
        </x14:dataValidation>
        <x14:dataValidation type="list" allowBlank="1" showInputMessage="1" showErrorMessage="1" xr:uid="{136CCBEC-F2EC-4698-BB25-F95E8887052F}">
          <x14:formula1>
            <xm:f>'drop downs'!$B$17:$B$19</xm:f>
          </x14:formula1>
          <xm:sqref>C36:D40</xm:sqref>
        </x14:dataValidation>
        <x14:dataValidation type="list" allowBlank="1" showInputMessage="1" showErrorMessage="1" xr:uid="{A8E2E624-85F3-4F1B-AE13-DA5EDFF167FA}">
          <x14:formula1>
            <xm:f>'drop downs'!$B$20:$B$28</xm:f>
          </x14:formula1>
          <xm:sqref>C74:C84</xm:sqref>
        </x14:dataValidation>
        <x14:dataValidation type="list" allowBlank="1" showInputMessage="1" showErrorMessage="1" xr:uid="{55F5C594-9D22-4264-BCFE-17C582ECDEBA}">
          <x14:formula1>
            <xm:f>'drop downs'!$B$47:$B$83</xm:f>
          </x14:formula1>
          <xm:sqref>C91:C94</xm:sqref>
        </x14:dataValidation>
        <x14:dataValidation type="list" allowBlank="1" showInputMessage="1" showErrorMessage="1" xr:uid="{E493A6ED-2BE5-4460-AF2F-0A2C041ECE6B}">
          <x14:formula1>
            <xm:f>'drop downs'!$B$29:$B$31</xm:f>
          </x14:formula1>
          <xm:sqref>C98:C99</xm:sqref>
        </x14:dataValidation>
        <x14:dataValidation type="list" allowBlank="1" showInputMessage="1" showErrorMessage="1" xr:uid="{5313D6FF-1CCD-4636-9E6D-3EB9DAB5C3B4}">
          <x14:formula1>
            <xm:f>'drop downs'!$B$32:$B$46</xm:f>
          </x14:formula1>
          <xm:sqref>C103:C107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3CAA9C-6111-4E7A-95E4-8BFEF44FC294}">
  <dimension ref="A1:XFC150"/>
  <sheetViews>
    <sheetView zoomScaleNormal="100" workbookViewId="0">
      <pane ySplit="3" topLeftCell="A4" activePane="bottomLeft" state="frozen"/>
      <selection pane="bottomLeft" activeCell="D5" sqref="D5"/>
    </sheetView>
  </sheetViews>
  <sheetFormatPr defaultColWidth="0" defaultRowHeight="15" zeroHeight="1" x14ac:dyDescent="0.25"/>
  <cols>
    <col min="1" max="2" width="8.85546875" style="1" customWidth="1"/>
    <col min="3" max="3" width="114.140625" style="1" customWidth="1"/>
    <col min="4" max="4" width="14.85546875" style="1" customWidth="1"/>
    <col min="5" max="5" width="31.140625" style="1" customWidth="1"/>
    <col min="6" max="6" width="21.85546875" style="1" customWidth="1"/>
    <col min="7" max="7" width="18.28515625" style="34" bestFit="1" customWidth="1"/>
    <col min="8" max="8" width="9" style="1" customWidth="1"/>
    <col min="9" max="9" width="13.85546875" style="1" hidden="1"/>
    <col min="10" max="16383" width="8.85546875" style="1" hidden="1"/>
    <col min="16384" max="16384" width="0.140625" style="1" customWidth="1"/>
  </cols>
  <sheetData>
    <row r="1" spans="1:9" ht="15.75" thickBot="1" x14ac:dyDescent="0.3">
      <c r="A1" s="41"/>
      <c r="B1" s="42"/>
      <c r="C1" s="42"/>
      <c r="D1" s="42"/>
      <c r="E1" s="42"/>
      <c r="F1" s="42"/>
      <c r="G1" s="43"/>
      <c r="H1" s="44"/>
    </row>
    <row r="2" spans="1:9" ht="30" thickBot="1" x14ac:dyDescent="0.4">
      <c r="A2" s="45"/>
      <c r="B2" s="46" t="s">
        <v>666</v>
      </c>
      <c r="G2" s="83">
        <f>G28+G50+G71+G107+G112+G134+G148</f>
        <v>0</v>
      </c>
      <c r="H2" s="48"/>
    </row>
    <row r="3" spans="1:9" ht="15.75" thickBot="1" x14ac:dyDescent="0.3">
      <c r="A3" s="45"/>
      <c r="H3" s="48"/>
    </row>
    <row r="4" spans="1:9" ht="30" customHeight="1" x14ac:dyDescent="0.25">
      <c r="A4" s="45"/>
      <c r="B4" s="27" t="s">
        <v>11</v>
      </c>
      <c r="C4" s="6" t="s">
        <v>409</v>
      </c>
      <c r="D4" s="25" t="s">
        <v>58</v>
      </c>
      <c r="E4" s="25" t="s">
        <v>17</v>
      </c>
      <c r="F4" s="25" t="s">
        <v>660</v>
      </c>
      <c r="G4" s="26" t="s">
        <v>658</v>
      </c>
      <c r="H4" s="48"/>
      <c r="I4" s="4"/>
    </row>
    <row r="5" spans="1:9" ht="18" customHeight="1" x14ac:dyDescent="0.25">
      <c r="A5" s="45"/>
      <c r="B5" s="30" t="s">
        <v>15</v>
      </c>
      <c r="C5" s="12" t="s">
        <v>675</v>
      </c>
      <c r="D5" s="23"/>
      <c r="E5" s="23"/>
      <c r="F5" s="32">
        <v>14</v>
      </c>
      <c r="G5" s="79" t="str">
        <f>IF(E5="","",IF((D5*E5*F5)&lt;0,"DNQ",D5*E5*F5))</f>
        <v/>
      </c>
      <c r="H5" s="48"/>
      <c r="I5" s="4"/>
    </row>
    <row r="6" spans="1:9" ht="18" customHeight="1" x14ac:dyDescent="0.25">
      <c r="A6" s="45"/>
      <c r="B6" s="30" t="s">
        <v>15</v>
      </c>
      <c r="C6" s="12" t="s">
        <v>551</v>
      </c>
      <c r="D6" s="23"/>
      <c r="E6" s="23"/>
      <c r="F6" s="32">
        <v>5</v>
      </c>
      <c r="G6" s="79" t="str">
        <f t="shared" ref="G6:G27" si="0">IF(E6="","",IF((D6*E6*F6)&lt;0,"DNQ",D6*E6*F6))</f>
        <v/>
      </c>
      <c r="H6" s="48"/>
    </row>
    <row r="7" spans="1:9" ht="18" customHeight="1" x14ac:dyDescent="0.25">
      <c r="A7" s="45"/>
      <c r="B7" s="30" t="s">
        <v>15</v>
      </c>
      <c r="C7" s="12" t="s">
        <v>552</v>
      </c>
      <c r="D7" s="23"/>
      <c r="E7" s="23"/>
      <c r="F7" s="32">
        <v>2.7</v>
      </c>
      <c r="G7" s="79" t="str">
        <f t="shared" si="0"/>
        <v/>
      </c>
      <c r="H7" s="48"/>
    </row>
    <row r="8" spans="1:9" ht="18" customHeight="1" x14ac:dyDescent="0.25">
      <c r="A8" s="45"/>
      <c r="B8" s="30" t="s">
        <v>15</v>
      </c>
      <c r="C8" s="12" t="s">
        <v>553</v>
      </c>
      <c r="D8" s="23"/>
      <c r="E8" s="23"/>
      <c r="F8" s="32">
        <v>3.5</v>
      </c>
      <c r="G8" s="79" t="str">
        <f t="shared" si="0"/>
        <v/>
      </c>
      <c r="H8" s="48"/>
    </row>
    <row r="9" spans="1:9" ht="18" customHeight="1" x14ac:dyDescent="0.25">
      <c r="A9" s="45"/>
      <c r="B9" s="30" t="s">
        <v>15</v>
      </c>
      <c r="C9" s="12" t="s">
        <v>554</v>
      </c>
      <c r="D9" s="23"/>
      <c r="E9" s="23"/>
      <c r="F9" s="32">
        <v>2.52</v>
      </c>
      <c r="G9" s="79" t="str">
        <f t="shared" si="0"/>
        <v/>
      </c>
      <c r="H9" s="48"/>
    </row>
    <row r="10" spans="1:9" ht="18" customHeight="1" x14ac:dyDescent="0.25">
      <c r="A10" s="45"/>
      <c r="B10" s="30" t="s">
        <v>15</v>
      </c>
      <c r="C10" s="12" t="s">
        <v>555</v>
      </c>
      <c r="D10" s="23"/>
      <c r="E10" s="23"/>
      <c r="F10" s="32">
        <v>1</v>
      </c>
      <c r="G10" s="79" t="str">
        <f t="shared" si="0"/>
        <v/>
      </c>
      <c r="H10" s="48"/>
    </row>
    <row r="11" spans="1:9" ht="18" customHeight="1" x14ac:dyDescent="0.25">
      <c r="A11" s="45"/>
      <c r="B11" s="30" t="s">
        <v>15</v>
      </c>
      <c r="C11" s="12" t="s">
        <v>676</v>
      </c>
      <c r="D11" s="23"/>
      <c r="E11" s="23"/>
      <c r="F11" s="32">
        <v>17.59</v>
      </c>
      <c r="G11" s="79" t="str">
        <f t="shared" si="0"/>
        <v/>
      </c>
      <c r="H11" s="48"/>
    </row>
    <row r="12" spans="1:9" ht="18" customHeight="1" x14ac:dyDescent="0.25">
      <c r="A12" s="45"/>
      <c r="B12" s="30" t="s">
        <v>15</v>
      </c>
      <c r="C12" s="12" t="s">
        <v>556</v>
      </c>
      <c r="D12" s="23"/>
      <c r="E12" s="23"/>
      <c r="F12" s="32">
        <v>5</v>
      </c>
      <c r="G12" s="79" t="str">
        <f t="shared" si="0"/>
        <v/>
      </c>
      <c r="H12" s="48"/>
    </row>
    <row r="13" spans="1:9" ht="18" customHeight="1" x14ac:dyDescent="0.25">
      <c r="A13" s="45"/>
      <c r="B13" s="30" t="s">
        <v>15</v>
      </c>
      <c r="C13" s="12" t="s">
        <v>557</v>
      </c>
      <c r="D13" s="23"/>
      <c r="E13" s="23"/>
      <c r="F13" s="32">
        <v>0.85</v>
      </c>
      <c r="G13" s="79" t="str">
        <f t="shared" si="0"/>
        <v/>
      </c>
      <c r="H13" s="48"/>
    </row>
    <row r="14" spans="1:9" ht="18" customHeight="1" x14ac:dyDescent="0.25">
      <c r="A14" s="45"/>
      <c r="B14" s="30" t="s">
        <v>15</v>
      </c>
      <c r="C14" s="12" t="s">
        <v>558</v>
      </c>
      <c r="D14" s="23"/>
      <c r="E14" s="23"/>
      <c r="F14" s="32">
        <v>2.4</v>
      </c>
      <c r="G14" s="79" t="str">
        <f t="shared" si="0"/>
        <v/>
      </c>
      <c r="H14" s="48"/>
    </row>
    <row r="15" spans="1:9" ht="18" customHeight="1" x14ac:dyDescent="0.25">
      <c r="A15" s="45"/>
      <c r="B15" s="30" t="s">
        <v>15</v>
      </c>
      <c r="C15" s="12" t="s">
        <v>559</v>
      </c>
      <c r="D15" s="23"/>
      <c r="E15" s="23"/>
      <c r="F15" s="32">
        <v>2.4</v>
      </c>
      <c r="G15" s="79" t="str">
        <f t="shared" si="0"/>
        <v/>
      </c>
      <c r="H15" s="48"/>
    </row>
    <row r="16" spans="1:9" ht="18" customHeight="1" x14ac:dyDescent="0.25">
      <c r="A16" s="45"/>
      <c r="B16" s="30" t="s">
        <v>15</v>
      </c>
      <c r="C16" s="12" t="s">
        <v>560</v>
      </c>
      <c r="D16" s="23"/>
      <c r="E16" s="23"/>
      <c r="F16" s="32">
        <v>2.1</v>
      </c>
      <c r="G16" s="79" t="str">
        <f t="shared" si="0"/>
        <v/>
      </c>
      <c r="H16" s="48"/>
    </row>
    <row r="17" spans="1:8" ht="18" customHeight="1" x14ac:dyDescent="0.25">
      <c r="A17" s="45"/>
      <c r="B17" s="30" t="s">
        <v>15</v>
      </c>
      <c r="C17" s="12" t="s">
        <v>561</v>
      </c>
      <c r="D17" s="23"/>
      <c r="E17" s="23"/>
      <c r="F17" s="32">
        <v>2.1</v>
      </c>
      <c r="G17" s="79" t="str">
        <f t="shared" si="0"/>
        <v/>
      </c>
      <c r="H17" s="48"/>
    </row>
    <row r="18" spans="1:8" ht="18" customHeight="1" x14ac:dyDescent="0.25">
      <c r="A18" s="45"/>
      <c r="B18" s="30" t="s">
        <v>15</v>
      </c>
      <c r="C18" s="12" t="s">
        <v>562</v>
      </c>
      <c r="D18" s="23"/>
      <c r="E18" s="23"/>
      <c r="F18" s="32">
        <v>5</v>
      </c>
      <c r="G18" s="79" t="str">
        <f t="shared" si="0"/>
        <v/>
      </c>
      <c r="H18" s="48"/>
    </row>
    <row r="19" spans="1:8" ht="18" customHeight="1" x14ac:dyDescent="0.25">
      <c r="A19" s="45"/>
      <c r="B19" s="30" t="s">
        <v>15</v>
      </c>
      <c r="C19" s="12" t="s">
        <v>563</v>
      </c>
      <c r="D19" s="23"/>
      <c r="E19" s="23"/>
      <c r="F19" s="32">
        <v>5</v>
      </c>
      <c r="G19" s="79" t="str">
        <f t="shared" si="0"/>
        <v/>
      </c>
      <c r="H19" s="48"/>
    </row>
    <row r="20" spans="1:8" ht="18" customHeight="1" x14ac:dyDescent="0.25">
      <c r="A20" s="45"/>
      <c r="B20" s="30" t="s">
        <v>15</v>
      </c>
      <c r="C20" s="12" t="s">
        <v>564</v>
      </c>
      <c r="D20" s="23"/>
      <c r="E20" s="23"/>
      <c r="F20" s="32">
        <v>5.8</v>
      </c>
      <c r="G20" s="79" t="str">
        <f t="shared" si="0"/>
        <v/>
      </c>
      <c r="H20" s="48"/>
    </row>
    <row r="21" spans="1:8" ht="18" customHeight="1" x14ac:dyDescent="0.25">
      <c r="A21" s="45"/>
      <c r="B21" s="30" t="s">
        <v>15</v>
      </c>
      <c r="C21" s="12" t="s">
        <v>565</v>
      </c>
      <c r="D21" s="23"/>
      <c r="E21" s="23"/>
      <c r="F21" s="32">
        <v>24</v>
      </c>
      <c r="G21" s="79" t="str">
        <f t="shared" si="0"/>
        <v/>
      </c>
      <c r="H21" s="48"/>
    </row>
    <row r="22" spans="1:8" ht="18" customHeight="1" x14ac:dyDescent="0.25">
      <c r="A22" s="45"/>
      <c r="B22" s="30" t="s">
        <v>15</v>
      </c>
      <c r="C22" s="12" t="s">
        <v>566</v>
      </c>
      <c r="D22" s="23"/>
      <c r="E22" s="23"/>
      <c r="F22" s="32">
        <v>13</v>
      </c>
      <c r="G22" s="79" t="str">
        <f t="shared" si="0"/>
        <v/>
      </c>
      <c r="H22" s="48"/>
    </row>
    <row r="23" spans="1:8" ht="18" customHeight="1" x14ac:dyDescent="0.25">
      <c r="A23" s="45"/>
      <c r="B23" s="30" t="s">
        <v>15</v>
      </c>
      <c r="C23" s="12" t="s">
        <v>567</v>
      </c>
      <c r="D23" s="23"/>
      <c r="E23" s="23"/>
      <c r="F23" s="32">
        <v>17</v>
      </c>
      <c r="G23" s="79" t="str">
        <f t="shared" si="0"/>
        <v/>
      </c>
      <c r="H23" s="48"/>
    </row>
    <row r="24" spans="1:8" ht="18" customHeight="1" x14ac:dyDescent="0.25">
      <c r="A24" s="45"/>
      <c r="B24" s="30" t="s">
        <v>15</v>
      </c>
      <c r="C24" s="12" t="s">
        <v>520</v>
      </c>
      <c r="D24" s="23"/>
      <c r="E24" s="23"/>
      <c r="F24" s="32">
        <v>10.5</v>
      </c>
      <c r="G24" s="79" t="str">
        <f t="shared" si="0"/>
        <v/>
      </c>
      <c r="H24" s="48"/>
    </row>
    <row r="25" spans="1:8" ht="18" customHeight="1" x14ac:dyDescent="0.25">
      <c r="A25" s="45"/>
      <c r="B25" s="30" t="s">
        <v>15</v>
      </c>
      <c r="C25" s="12" t="s">
        <v>521</v>
      </c>
      <c r="D25" s="23"/>
      <c r="E25" s="23"/>
      <c r="F25" s="32">
        <v>16.5</v>
      </c>
      <c r="G25" s="79" t="str">
        <f t="shared" si="0"/>
        <v/>
      </c>
      <c r="H25" s="48"/>
    </row>
    <row r="26" spans="1:8" ht="18" customHeight="1" x14ac:dyDescent="0.25">
      <c r="A26" s="45"/>
      <c r="B26" s="30" t="s">
        <v>15</v>
      </c>
      <c r="C26" s="12" t="s">
        <v>522</v>
      </c>
      <c r="D26" s="23"/>
      <c r="E26" s="23"/>
      <c r="F26" s="32">
        <v>0.15</v>
      </c>
      <c r="G26" s="79" t="str">
        <f t="shared" si="0"/>
        <v/>
      </c>
      <c r="H26" s="48"/>
    </row>
    <row r="27" spans="1:8" ht="18" customHeight="1" thickBot="1" x14ac:dyDescent="0.3">
      <c r="A27" s="45"/>
      <c r="B27" s="31" t="s">
        <v>15</v>
      </c>
      <c r="C27" s="13" t="s">
        <v>523</v>
      </c>
      <c r="D27" s="24"/>
      <c r="E27" s="24"/>
      <c r="F27" s="33">
        <v>2.15</v>
      </c>
      <c r="G27" s="81" t="str">
        <f t="shared" si="0"/>
        <v/>
      </c>
      <c r="H27" s="48"/>
    </row>
    <row r="28" spans="1:8" ht="18" customHeight="1" thickBot="1" x14ac:dyDescent="0.3">
      <c r="A28" s="45"/>
      <c r="C28" s="14"/>
      <c r="D28" s="11"/>
      <c r="E28" s="11"/>
      <c r="F28" s="11"/>
      <c r="G28" s="82">
        <f>SUM(G5:G27)</f>
        <v>0</v>
      </c>
      <c r="H28" s="48"/>
    </row>
    <row r="29" spans="1:8" ht="15.75" thickBot="1" x14ac:dyDescent="0.3">
      <c r="A29" s="45"/>
      <c r="C29" s="14"/>
      <c r="D29" s="14"/>
      <c r="E29" s="14"/>
      <c r="F29" s="14"/>
      <c r="G29" s="49"/>
      <c r="H29" s="48"/>
    </row>
    <row r="30" spans="1:8" ht="30" customHeight="1" x14ac:dyDescent="0.25">
      <c r="A30" s="45"/>
      <c r="B30" s="98" t="s">
        <v>11</v>
      </c>
      <c r="C30" s="99" t="s">
        <v>59</v>
      </c>
      <c r="D30" s="100" t="s">
        <v>17</v>
      </c>
      <c r="E30" s="100" t="s">
        <v>18</v>
      </c>
      <c r="F30" s="100" t="s">
        <v>660</v>
      </c>
      <c r="G30" s="101" t="s">
        <v>658</v>
      </c>
      <c r="H30" s="48"/>
    </row>
    <row r="31" spans="1:8" ht="18" customHeight="1" x14ac:dyDescent="0.25">
      <c r="A31" s="45"/>
      <c r="B31" s="30" t="s">
        <v>60</v>
      </c>
      <c r="C31" s="17" t="s">
        <v>611</v>
      </c>
      <c r="D31" s="23"/>
      <c r="E31" s="28" t="s">
        <v>61</v>
      </c>
      <c r="F31" s="32">
        <v>0.2</v>
      </c>
      <c r="G31" s="79" t="str">
        <f>IF(D31="","",D31*F31)</f>
        <v/>
      </c>
      <c r="H31" s="48"/>
    </row>
    <row r="32" spans="1:8" ht="18" customHeight="1" x14ac:dyDescent="0.25">
      <c r="A32" s="45"/>
      <c r="B32" s="30" t="s">
        <v>60</v>
      </c>
      <c r="C32" s="17" t="s">
        <v>612</v>
      </c>
      <c r="D32" s="23"/>
      <c r="E32" s="28" t="s">
        <v>61</v>
      </c>
      <c r="F32" s="32">
        <v>0.25</v>
      </c>
      <c r="G32" s="79" t="str">
        <f t="shared" ref="G32:G49" si="1">IF(D32="","",D32*F32)</f>
        <v/>
      </c>
      <c r="H32" s="48"/>
    </row>
    <row r="33" spans="1:8" ht="18" customHeight="1" x14ac:dyDescent="0.25">
      <c r="A33" s="45"/>
      <c r="B33" s="30" t="s">
        <v>60</v>
      </c>
      <c r="C33" s="17" t="s">
        <v>613</v>
      </c>
      <c r="D33" s="23"/>
      <c r="E33" s="28" t="s">
        <v>61</v>
      </c>
      <c r="F33" s="32">
        <v>0.85</v>
      </c>
      <c r="G33" s="79" t="str">
        <f t="shared" si="1"/>
        <v/>
      </c>
      <c r="H33" s="48"/>
    </row>
    <row r="34" spans="1:8" ht="18" customHeight="1" x14ac:dyDescent="0.25">
      <c r="A34" s="45"/>
      <c r="B34" s="30" t="s">
        <v>60</v>
      </c>
      <c r="C34" s="17" t="s">
        <v>614</v>
      </c>
      <c r="D34" s="23"/>
      <c r="E34" s="28" t="s">
        <v>61</v>
      </c>
      <c r="F34" s="32">
        <v>0.7</v>
      </c>
      <c r="G34" s="79" t="str">
        <f t="shared" si="1"/>
        <v/>
      </c>
      <c r="H34" s="48"/>
    </row>
    <row r="35" spans="1:8" ht="18" customHeight="1" x14ac:dyDescent="0.25">
      <c r="A35" s="45"/>
      <c r="B35" s="30" t="s">
        <v>60</v>
      </c>
      <c r="C35" s="17" t="s">
        <v>615</v>
      </c>
      <c r="D35" s="23"/>
      <c r="E35" s="28" t="s">
        <v>61</v>
      </c>
      <c r="F35" s="32">
        <v>0.35</v>
      </c>
      <c r="G35" s="79" t="str">
        <f t="shared" si="1"/>
        <v/>
      </c>
      <c r="H35" s="48"/>
    </row>
    <row r="36" spans="1:8" ht="18" customHeight="1" x14ac:dyDescent="0.25">
      <c r="A36" s="45"/>
      <c r="B36" s="30" t="s">
        <v>60</v>
      </c>
      <c r="C36" s="17" t="s">
        <v>616</v>
      </c>
      <c r="D36" s="23"/>
      <c r="E36" s="28" t="s">
        <v>62</v>
      </c>
      <c r="F36" s="32">
        <v>100</v>
      </c>
      <c r="G36" s="79" t="str">
        <f t="shared" si="1"/>
        <v/>
      </c>
      <c r="H36" s="48"/>
    </row>
    <row r="37" spans="1:8" ht="18" customHeight="1" x14ac:dyDescent="0.25">
      <c r="A37" s="45"/>
      <c r="B37" s="30" t="s">
        <v>60</v>
      </c>
      <c r="C37" s="17" t="s">
        <v>63</v>
      </c>
      <c r="D37" s="23"/>
      <c r="E37" s="28" t="s">
        <v>62</v>
      </c>
      <c r="F37" s="32">
        <v>15</v>
      </c>
      <c r="G37" s="79" t="str">
        <f t="shared" si="1"/>
        <v/>
      </c>
      <c r="H37" s="48"/>
    </row>
    <row r="38" spans="1:8" ht="18" customHeight="1" x14ac:dyDescent="0.25">
      <c r="A38" s="45"/>
      <c r="B38" s="30" t="s">
        <v>60</v>
      </c>
      <c r="C38" s="17" t="s">
        <v>64</v>
      </c>
      <c r="D38" s="23"/>
      <c r="E38" s="28" t="s">
        <v>61</v>
      </c>
      <c r="F38" s="32">
        <v>0.1</v>
      </c>
      <c r="G38" s="79" t="str">
        <f t="shared" si="1"/>
        <v/>
      </c>
      <c r="H38" s="48"/>
    </row>
    <row r="39" spans="1:8" ht="18" customHeight="1" x14ac:dyDescent="0.25">
      <c r="A39" s="45"/>
      <c r="B39" s="30" t="s">
        <v>60</v>
      </c>
      <c r="C39" s="17" t="s">
        <v>65</v>
      </c>
      <c r="D39" s="23"/>
      <c r="E39" s="28" t="s">
        <v>61</v>
      </c>
      <c r="F39" s="32">
        <v>0.15</v>
      </c>
      <c r="G39" s="79" t="str">
        <f t="shared" si="1"/>
        <v/>
      </c>
      <c r="H39" s="48"/>
    </row>
    <row r="40" spans="1:8" ht="18" customHeight="1" x14ac:dyDescent="0.25">
      <c r="A40" s="45"/>
      <c r="B40" s="30" t="s">
        <v>60</v>
      </c>
      <c r="C40" s="17" t="s">
        <v>66</v>
      </c>
      <c r="D40" s="23"/>
      <c r="E40" s="28" t="s">
        <v>61</v>
      </c>
      <c r="F40" s="32">
        <v>0.2</v>
      </c>
      <c r="G40" s="79" t="str">
        <f t="shared" si="1"/>
        <v/>
      </c>
      <c r="H40" s="48"/>
    </row>
    <row r="41" spans="1:8" ht="18" customHeight="1" x14ac:dyDescent="0.25">
      <c r="A41" s="45"/>
      <c r="B41" s="30" t="s">
        <v>60</v>
      </c>
      <c r="C41" s="17" t="s">
        <v>410</v>
      </c>
      <c r="D41" s="23"/>
      <c r="E41" s="28" t="s">
        <v>61</v>
      </c>
      <c r="F41" s="32">
        <v>0.1</v>
      </c>
      <c r="G41" s="79" t="str">
        <f t="shared" si="1"/>
        <v/>
      </c>
      <c r="H41" s="48"/>
    </row>
    <row r="42" spans="1:8" ht="18" customHeight="1" x14ac:dyDescent="0.25">
      <c r="A42" s="45"/>
      <c r="B42" s="30" t="s">
        <v>60</v>
      </c>
      <c r="C42" s="17" t="s">
        <v>411</v>
      </c>
      <c r="D42" s="23"/>
      <c r="E42" s="28" t="s">
        <v>61</v>
      </c>
      <c r="F42" s="32">
        <v>0.15</v>
      </c>
      <c r="G42" s="79" t="str">
        <f t="shared" si="1"/>
        <v/>
      </c>
      <c r="H42" s="48"/>
    </row>
    <row r="43" spans="1:8" ht="18" customHeight="1" x14ac:dyDescent="0.25">
      <c r="A43" s="45"/>
      <c r="B43" s="30" t="s">
        <v>60</v>
      </c>
      <c r="C43" s="17" t="s">
        <v>412</v>
      </c>
      <c r="D43" s="23"/>
      <c r="E43" s="28" t="s">
        <v>61</v>
      </c>
      <c r="F43" s="32">
        <v>0.25</v>
      </c>
      <c r="G43" s="79" t="str">
        <f t="shared" si="1"/>
        <v/>
      </c>
      <c r="H43" s="48"/>
    </row>
    <row r="44" spans="1:8" ht="18" customHeight="1" x14ac:dyDescent="0.25">
      <c r="A44" s="45"/>
      <c r="B44" s="30" t="s">
        <v>60</v>
      </c>
      <c r="C44" s="17" t="s">
        <v>688</v>
      </c>
      <c r="D44" s="23"/>
      <c r="E44" s="28" t="s">
        <v>61</v>
      </c>
      <c r="F44" s="32">
        <v>0.5</v>
      </c>
      <c r="G44" s="79" t="str">
        <f t="shared" si="1"/>
        <v/>
      </c>
      <c r="H44" s="48"/>
    </row>
    <row r="45" spans="1:8" ht="18" customHeight="1" x14ac:dyDescent="0.25">
      <c r="A45" s="45"/>
      <c r="B45" s="30" t="s">
        <v>60</v>
      </c>
      <c r="C45" s="17" t="s">
        <v>689</v>
      </c>
      <c r="D45" s="23"/>
      <c r="E45" s="28" t="s">
        <v>61</v>
      </c>
      <c r="F45" s="32">
        <v>0.56999999999999995</v>
      </c>
      <c r="G45" s="79" t="str">
        <f t="shared" si="1"/>
        <v/>
      </c>
      <c r="H45" s="48"/>
    </row>
    <row r="46" spans="1:8" ht="18" customHeight="1" x14ac:dyDescent="0.25">
      <c r="A46" s="45"/>
      <c r="B46" s="30" t="s">
        <v>60</v>
      </c>
      <c r="C46" s="17" t="s">
        <v>684</v>
      </c>
      <c r="D46" s="23"/>
      <c r="E46" s="28" t="s">
        <v>61</v>
      </c>
      <c r="F46" s="32">
        <v>0.23</v>
      </c>
      <c r="G46" s="79" t="str">
        <f t="shared" si="1"/>
        <v/>
      </c>
      <c r="H46" s="48"/>
    </row>
    <row r="47" spans="1:8" ht="18" customHeight="1" x14ac:dyDescent="0.25">
      <c r="A47" s="45"/>
      <c r="B47" s="30" t="s">
        <v>60</v>
      </c>
      <c r="C47" s="17" t="s">
        <v>685</v>
      </c>
      <c r="D47" s="23"/>
      <c r="E47" s="28" t="s">
        <v>61</v>
      </c>
      <c r="F47" s="32">
        <v>0.33</v>
      </c>
      <c r="G47" s="79" t="str">
        <f t="shared" si="1"/>
        <v/>
      </c>
      <c r="H47" s="48"/>
    </row>
    <row r="48" spans="1:8" ht="18" customHeight="1" x14ac:dyDescent="0.25">
      <c r="A48" s="45"/>
      <c r="B48" s="30" t="s">
        <v>60</v>
      </c>
      <c r="C48" s="17" t="s">
        <v>686</v>
      </c>
      <c r="D48" s="23"/>
      <c r="E48" s="28" t="s">
        <v>61</v>
      </c>
      <c r="F48" s="32">
        <v>0.7</v>
      </c>
      <c r="G48" s="79" t="str">
        <f t="shared" si="1"/>
        <v/>
      </c>
      <c r="H48" s="48"/>
    </row>
    <row r="49" spans="1:8" ht="18" customHeight="1" thickBot="1" x14ac:dyDescent="0.3">
      <c r="A49" s="45"/>
      <c r="B49" s="31" t="s">
        <v>60</v>
      </c>
      <c r="C49" s="18" t="s">
        <v>687</v>
      </c>
      <c r="D49" s="24"/>
      <c r="E49" s="29" t="s">
        <v>61</v>
      </c>
      <c r="F49" s="33">
        <v>0.72</v>
      </c>
      <c r="G49" s="122" t="str">
        <f t="shared" si="1"/>
        <v/>
      </c>
      <c r="H49" s="48"/>
    </row>
    <row r="50" spans="1:8" ht="18" customHeight="1" thickBot="1" x14ac:dyDescent="0.3">
      <c r="A50" s="45"/>
      <c r="C50" s="14"/>
      <c r="D50" s="11"/>
      <c r="E50" s="11"/>
      <c r="F50" s="11"/>
      <c r="G50" s="123">
        <f>SUM(G31:G49)</f>
        <v>0</v>
      </c>
      <c r="H50" s="48"/>
    </row>
    <row r="51" spans="1:8" ht="15.75" thickBot="1" x14ac:dyDescent="0.3">
      <c r="A51" s="45"/>
      <c r="C51" s="14"/>
      <c r="D51" s="14"/>
      <c r="E51" s="14"/>
      <c r="F51" s="14"/>
      <c r="G51" s="49"/>
      <c r="H51" s="48"/>
    </row>
    <row r="52" spans="1:8" ht="30.6" customHeight="1" x14ac:dyDescent="0.3">
      <c r="A52" s="45"/>
      <c r="B52" s="27" t="s">
        <v>11</v>
      </c>
      <c r="C52" s="6" t="s">
        <v>67</v>
      </c>
      <c r="D52" s="25" t="s">
        <v>17</v>
      </c>
      <c r="E52" s="25" t="s">
        <v>18</v>
      </c>
      <c r="F52" s="25" t="s">
        <v>660</v>
      </c>
      <c r="G52" s="26" t="s">
        <v>658</v>
      </c>
      <c r="H52" s="50"/>
    </row>
    <row r="53" spans="1:8" ht="18.75" x14ac:dyDescent="0.3">
      <c r="A53" s="45"/>
      <c r="B53" s="30" t="s">
        <v>15</v>
      </c>
      <c r="C53" s="12" t="s">
        <v>568</v>
      </c>
      <c r="D53" s="23"/>
      <c r="E53" s="28" t="s">
        <v>68</v>
      </c>
      <c r="F53" s="32">
        <v>62</v>
      </c>
      <c r="G53" s="79" t="str">
        <f>IF(D53="","",IF((D53*F53)&lt;0,"DNQ",D53*F53))</f>
        <v/>
      </c>
      <c r="H53" s="50"/>
    </row>
    <row r="54" spans="1:8" ht="18.75" x14ac:dyDescent="0.3">
      <c r="A54" s="45"/>
      <c r="B54" s="30" t="s">
        <v>15</v>
      </c>
      <c r="C54" s="12" t="s">
        <v>569</v>
      </c>
      <c r="D54" s="23"/>
      <c r="E54" s="28" t="s">
        <v>68</v>
      </c>
      <c r="F54" s="32">
        <v>12.5</v>
      </c>
      <c r="G54" s="79" t="str">
        <f t="shared" ref="G54:G69" si="2">IF(D54="","",IF((D54*F54)&lt;0,"DNQ",D54*F54))</f>
        <v/>
      </c>
      <c r="H54" s="50"/>
    </row>
    <row r="55" spans="1:8" ht="18.75" x14ac:dyDescent="0.3">
      <c r="A55" s="45"/>
      <c r="B55" s="30" t="s">
        <v>15</v>
      </c>
      <c r="C55" s="12" t="s">
        <v>570</v>
      </c>
      <c r="D55" s="23"/>
      <c r="E55" s="28" t="s">
        <v>69</v>
      </c>
      <c r="F55" s="32">
        <v>105</v>
      </c>
      <c r="G55" s="79" t="str">
        <f t="shared" si="2"/>
        <v/>
      </c>
      <c r="H55" s="50"/>
    </row>
    <row r="56" spans="1:8" ht="18.75" x14ac:dyDescent="0.3">
      <c r="A56" s="45"/>
      <c r="B56" s="30" t="s">
        <v>15</v>
      </c>
      <c r="C56" s="12" t="s">
        <v>571</v>
      </c>
      <c r="D56" s="23"/>
      <c r="E56" s="28" t="s">
        <v>70</v>
      </c>
      <c r="F56" s="32">
        <v>20</v>
      </c>
      <c r="G56" s="79" t="str">
        <f t="shared" si="2"/>
        <v/>
      </c>
      <c r="H56" s="50"/>
    </row>
    <row r="57" spans="1:8" ht="18.75" x14ac:dyDescent="0.3">
      <c r="A57" s="45"/>
      <c r="B57" s="30" t="s">
        <v>15</v>
      </c>
      <c r="C57" s="12" t="s">
        <v>572</v>
      </c>
      <c r="D57" s="23"/>
      <c r="E57" s="28" t="s">
        <v>70</v>
      </c>
      <c r="F57" s="32">
        <v>31</v>
      </c>
      <c r="G57" s="79" t="str">
        <f t="shared" si="2"/>
        <v/>
      </c>
      <c r="H57" s="50"/>
    </row>
    <row r="58" spans="1:8" ht="18.75" x14ac:dyDescent="0.3">
      <c r="A58" s="45"/>
      <c r="B58" s="30" t="s">
        <v>15</v>
      </c>
      <c r="C58" s="12" t="s">
        <v>573</v>
      </c>
      <c r="D58" s="23"/>
      <c r="E58" s="28" t="s">
        <v>71</v>
      </c>
      <c r="F58" s="32">
        <v>25</v>
      </c>
      <c r="G58" s="79" t="str">
        <f t="shared" si="2"/>
        <v/>
      </c>
      <c r="H58" s="50"/>
    </row>
    <row r="59" spans="1:8" ht="18.75" x14ac:dyDescent="0.3">
      <c r="A59" s="45"/>
      <c r="B59" s="30" t="s">
        <v>15</v>
      </c>
      <c r="C59" s="12" t="s">
        <v>601</v>
      </c>
      <c r="D59" s="23"/>
      <c r="E59" s="28" t="s">
        <v>70</v>
      </c>
      <c r="F59" s="32">
        <v>2.5</v>
      </c>
      <c r="G59" s="79" t="str">
        <f t="shared" si="2"/>
        <v/>
      </c>
      <c r="H59" s="50"/>
    </row>
    <row r="60" spans="1:8" ht="18.75" x14ac:dyDescent="0.3">
      <c r="A60" s="45"/>
      <c r="B60" s="30" t="s">
        <v>15</v>
      </c>
      <c r="C60" s="12" t="s">
        <v>600</v>
      </c>
      <c r="D60" s="23"/>
      <c r="E60" s="28" t="s">
        <v>71</v>
      </c>
      <c r="F60" s="32">
        <v>178</v>
      </c>
      <c r="G60" s="79" t="str">
        <f t="shared" si="2"/>
        <v/>
      </c>
      <c r="H60" s="50"/>
    </row>
    <row r="61" spans="1:8" ht="18.75" x14ac:dyDescent="0.3">
      <c r="A61" s="45"/>
      <c r="B61" s="30" t="s">
        <v>15</v>
      </c>
      <c r="C61" s="12" t="s">
        <v>574</v>
      </c>
      <c r="D61" s="23"/>
      <c r="E61" s="28" t="s">
        <v>71</v>
      </c>
      <c r="F61" s="32">
        <v>156</v>
      </c>
      <c r="G61" s="79" t="str">
        <f t="shared" si="2"/>
        <v/>
      </c>
      <c r="H61" s="50"/>
    </row>
    <row r="62" spans="1:8" ht="18.75" x14ac:dyDescent="0.3">
      <c r="A62" s="45"/>
      <c r="B62" s="30" t="s">
        <v>15</v>
      </c>
      <c r="C62" s="12" t="s">
        <v>683</v>
      </c>
      <c r="D62" s="23"/>
      <c r="E62" s="28" t="s">
        <v>274</v>
      </c>
      <c r="F62" s="32">
        <v>45</v>
      </c>
      <c r="G62" s="79" t="str">
        <f t="shared" si="2"/>
        <v/>
      </c>
      <c r="H62" s="50"/>
    </row>
    <row r="63" spans="1:8" ht="18.75" x14ac:dyDescent="0.3">
      <c r="A63" s="45"/>
      <c r="B63" s="30" t="s">
        <v>15</v>
      </c>
      <c r="C63" s="12" t="s">
        <v>680</v>
      </c>
      <c r="D63" s="23"/>
      <c r="E63" s="28" t="s">
        <v>69</v>
      </c>
      <c r="F63" s="32">
        <v>90</v>
      </c>
      <c r="G63" s="79" t="str">
        <f t="shared" ref="G63:G64" si="3">IF(D63="","",IF((D63*F63)&lt;0,"DNQ",D63*F63))</f>
        <v/>
      </c>
      <c r="H63" s="50"/>
    </row>
    <row r="64" spans="1:8" ht="18.75" x14ac:dyDescent="0.3">
      <c r="A64" s="45"/>
      <c r="B64" s="30" t="s">
        <v>15</v>
      </c>
      <c r="C64" s="12" t="s">
        <v>681</v>
      </c>
      <c r="D64" s="23"/>
      <c r="E64" s="28" t="s">
        <v>274</v>
      </c>
      <c r="F64" s="32">
        <v>315</v>
      </c>
      <c r="G64" s="79" t="str">
        <f t="shared" si="3"/>
        <v/>
      </c>
      <c r="H64" s="50"/>
    </row>
    <row r="65" spans="1:8" ht="18.75" x14ac:dyDescent="0.3">
      <c r="A65" s="45"/>
      <c r="B65" s="30" t="s">
        <v>60</v>
      </c>
      <c r="C65" s="12" t="s">
        <v>473</v>
      </c>
      <c r="D65" s="23"/>
      <c r="E65" s="28" t="s">
        <v>69</v>
      </c>
      <c r="F65" s="32">
        <v>30</v>
      </c>
      <c r="G65" s="79" t="str">
        <f t="shared" si="2"/>
        <v/>
      </c>
      <c r="H65" s="50"/>
    </row>
    <row r="66" spans="1:8" ht="18.75" x14ac:dyDescent="0.3">
      <c r="A66" s="45"/>
      <c r="B66" s="30" t="s">
        <v>60</v>
      </c>
      <c r="C66" s="12" t="s">
        <v>72</v>
      </c>
      <c r="D66" s="23"/>
      <c r="E66" s="28" t="s">
        <v>73</v>
      </c>
      <c r="F66" s="32">
        <v>25</v>
      </c>
      <c r="G66" s="79" t="str">
        <f t="shared" si="2"/>
        <v/>
      </c>
      <c r="H66" s="50"/>
    </row>
    <row r="67" spans="1:8" ht="18.75" x14ac:dyDescent="0.3">
      <c r="A67" s="45"/>
      <c r="B67" s="30" t="s">
        <v>60</v>
      </c>
      <c r="C67" s="12" t="s">
        <v>74</v>
      </c>
      <c r="D67" s="23"/>
      <c r="E67" s="28" t="s">
        <v>69</v>
      </c>
      <c r="F67" s="32">
        <v>50</v>
      </c>
      <c r="G67" s="79" t="str">
        <f t="shared" si="2"/>
        <v/>
      </c>
      <c r="H67" s="50"/>
    </row>
    <row r="68" spans="1:8" ht="18.75" x14ac:dyDescent="0.3">
      <c r="A68" s="45"/>
      <c r="B68" s="30" t="s">
        <v>60</v>
      </c>
      <c r="C68" s="12" t="s">
        <v>75</v>
      </c>
      <c r="D68" s="23"/>
      <c r="E68" s="28" t="s">
        <v>68</v>
      </c>
      <c r="F68" s="32">
        <v>19</v>
      </c>
      <c r="G68" s="79" t="str">
        <f t="shared" si="2"/>
        <v/>
      </c>
      <c r="H68" s="50"/>
    </row>
    <row r="69" spans="1:8" ht="18.75" x14ac:dyDescent="0.3">
      <c r="A69" s="45"/>
      <c r="B69" s="30" t="s">
        <v>60</v>
      </c>
      <c r="C69" s="12" t="s">
        <v>602</v>
      </c>
      <c r="D69" s="23"/>
      <c r="E69" s="28" t="s">
        <v>69</v>
      </c>
      <c r="F69" s="32">
        <v>48</v>
      </c>
      <c r="G69" s="79" t="str">
        <f t="shared" si="2"/>
        <v/>
      </c>
      <c r="H69" s="50"/>
    </row>
    <row r="70" spans="1:8" ht="19.5" thickBot="1" x14ac:dyDescent="0.35">
      <c r="A70" s="45"/>
      <c r="B70" s="31" t="s">
        <v>60</v>
      </c>
      <c r="C70" s="13" t="s">
        <v>682</v>
      </c>
      <c r="D70" s="24"/>
      <c r="E70" s="29" t="s">
        <v>274</v>
      </c>
      <c r="F70" s="33">
        <v>145</v>
      </c>
      <c r="G70" s="81" t="str">
        <f t="shared" ref="G70" si="4">IF(D70="","",IF((D70*F70)&lt;0,"DNQ",D70*F70))</f>
        <v/>
      </c>
      <c r="H70" s="50"/>
    </row>
    <row r="71" spans="1:8" ht="18" customHeight="1" thickBot="1" x14ac:dyDescent="0.35">
      <c r="A71" s="45"/>
      <c r="C71" s="14"/>
      <c r="D71" s="14"/>
      <c r="E71" s="14"/>
      <c r="F71" s="19"/>
      <c r="G71" s="82">
        <f>SUM(G53:G70)</f>
        <v>0</v>
      </c>
      <c r="H71" s="50"/>
    </row>
    <row r="72" spans="1:8" ht="15.75" thickBot="1" x14ac:dyDescent="0.3">
      <c r="A72" s="45"/>
      <c r="C72" s="14"/>
      <c r="D72" s="14"/>
      <c r="E72" s="14"/>
      <c r="F72" s="14"/>
      <c r="G72" s="49"/>
      <c r="H72" s="48"/>
    </row>
    <row r="73" spans="1:8" ht="30" customHeight="1" x14ac:dyDescent="0.25">
      <c r="A73" s="45"/>
      <c r="B73" s="27" t="s">
        <v>11</v>
      </c>
      <c r="C73" s="6" t="s">
        <v>76</v>
      </c>
      <c r="D73" s="25" t="s">
        <v>17</v>
      </c>
      <c r="E73" s="25" t="s">
        <v>18</v>
      </c>
      <c r="F73" s="25" t="s">
        <v>660</v>
      </c>
      <c r="G73" s="26" t="s">
        <v>658</v>
      </c>
      <c r="H73" s="48"/>
    </row>
    <row r="74" spans="1:8" ht="18" customHeight="1" x14ac:dyDescent="0.25">
      <c r="A74" s="45"/>
      <c r="B74" s="30" t="s">
        <v>15</v>
      </c>
      <c r="C74" s="12" t="s">
        <v>575</v>
      </c>
      <c r="D74" s="23"/>
      <c r="E74" s="28" t="s">
        <v>77</v>
      </c>
      <c r="F74" s="32">
        <v>50</v>
      </c>
      <c r="G74" s="79" t="str">
        <f>IF(D74="","",IF((D74*F74)&lt;0,"DNQ",D74*F74))</f>
        <v/>
      </c>
      <c r="H74" s="48"/>
    </row>
    <row r="75" spans="1:8" ht="18" customHeight="1" x14ac:dyDescent="0.25">
      <c r="A75" s="45"/>
      <c r="B75" s="30" t="s">
        <v>15</v>
      </c>
      <c r="C75" s="12" t="s">
        <v>576</v>
      </c>
      <c r="D75" s="23"/>
      <c r="E75" s="28" t="s">
        <v>78</v>
      </c>
      <c r="F75" s="32">
        <v>189</v>
      </c>
      <c r="G75" s="79" t="str">
        <f t="shared" ref="G75:G106" si="5">IF(D75="","",IF((D75*F75)&lt;0,"DNQ",D75*F75))</f>
        <v/>
      </c>
      <c r="H75" s="48"/>
    </row>
    <row r="76" spans="1:8" ht="18" customHeight="1" x14ac:dyDescent="0.25">
      <c r="A76" s="45"/>
      <c r="B76" s="30" t="s">
        <v>15</v>
      </c>
      <c r="C76" s="12" t="s">
        <v>577</v>
      </c>
      <c r="D76" s="23"/>
      <c r="E76" s="28" t="s">
        <v>79</v>
      </c>
      <c r="F76" s="32">
        <v>67</v>
      </c>
      <c r="G76" s="79" t="str">
        <f t="shared" si="5"/>
        <v/>
      </c>
      <c r="H76" s="48"/>
    </row>
    <row r="77" spans="1:8" ht="18" customHeight="1" x14ac:dyDescent="0.25">
      <c r="A77" s="45"/>
      <c r="B77" s="30" t="s">
        <v>15</v>
      </c>
      <c r="C77" s="12" t="s">
        <v>578</v>
      </c>
      <c r="D77" s="23"/>
      <c r="E77" s="28" t="s">
        <v>70</v>
      </c>
      <c r="F77" s="32">
        <v>45</v>
      </c>
      <c r="G77" s="79" t="str">
        <f t="shared" si="5"/>
        <v/>
      </c>
      <c r="H77" s="48"/>
    </row>
    <row r="78" spans="1:8" ht="18" customHeight="1" x14ac:dyDescent="0.25">
      <c r="A78" s="45"/>
      <c r="B78" s="30" t="s">
        <v>15</v>
      </c>
      <c r="C78" s="12" t="s">
        <v>579</v>
      </c>
      <c r="D78" s="23"/>
      <c r="E78" s="28" t="s">
        <v>80</v>
      </c>
      <c r="F78" s="32">
        <v>13</v>
      </c>
      <c r="G78" s="79" t="str">
        <f t="shared" si="5"/>
        <v/>
      </c>
      <c r="H78" s="48"/>
    </row>
    <row r="79" spans="1:8" ht="18" customHeight="1" x14ac:dyDescent="0.25">
      <c r="A79" s="45"/>
      <c r="B79" s="30" t="s">
        <v>15</v>
      </c>
      <c r="C79" s="12" t="s">
        <v>580</v>
      </c>
      <c r="D79" s="23"/>
      <c r="E79" s="28" t="s">
        <v>81</v>
      </c>
      <c r="F79" s="32">
        <v>17</v>
      </c>
      <c r="G79" s="79" t="str">
        <f t="shared" si="5"/>
        <v/>
      </c>
      <c r="H79" s="48"/>
    </row>
    <row r="80" spans="1:8" ht="18" customHeight="1" x14ac:dyDescent="0.25">
      <c r="A80" s="45"/>
      <c r="B80" s="30" t="s">
        <v>15</v>
      </c>
      <c r="C80" s="12" t="s">
        <v>581</v>
      </c>
      <c r="D80" s="23"/>
      <c r="E80" s="28" t="s">
        <v>82</v>
      </c>
      <c r="F80" s="32">
        <v>17</v>
      </c>
      <c r="G80" s="79" t="str">
        <f t="shared" si="5"/>
        <v/>
      </c>
      <c r="H80" s="48"/>
    </row>
    <row r="81" spans="1:8" ht="18" customHeight="1" x14ac:dyDescent="0.25">
      <c r="A81" s="45"/>
      <c r="B81" s="30" t="s">
        <v>15</v>
      </c>
      <c r="C81" s="12" t="s">
        <v>582</v>
      </c>
      <c r="D81" s="23"/>
      <c r="E81" s="28" t="s">
        <v>81</v>
      </c>
      <c r="F81" s="32">
        <v>118</v>
      </c>
      <c r="G81" s="79" t="str">
        <f t="shared" si="5"/>
        <v/>
      </c>
      <c r="H81" s="48"/>
    </row>
    <row r="82" spans="1:8" ht="18" customHeight="1" x14ac:dyDescent="0.25">
      <c r="A82" s="45"/>
      <c r="B82" s="30" t="s">
        <v>15</v>
      </c>
      <c r="C82" s="12" t="s">
        <v>583</v>
      </c>
      <c r="D82" s="23"/>
      <c r="E82" s="28" t="s">
        <v>79</v>
      </c>
      <c r="F82" s="32">
        <v>80</v>
      </c>
      <c r="G82" s="79" t="str">
        <f t="shared" si="5"/>
        <v/>
      </c>
      <c r="H82" s="48"/>
    </row>
    <row r="83" spans="1:8" ht="18" customHeight="1" x14ac:dyDescent="0.25">
      <c r="A83" s="45"/>
      <c r="B83" s="30" t="s">
        <v>15</v>
      </c>
      <c r="C83" s="12" t="s">
        <v>584</v>
      </c>
      <c r="D83" s="23"/>
      <c r="E83" s="28" t="s">
        <v>79</v>
      </c>
      <c r="F83" s="32">
        <v>46</v>
      </c>
      <c r="G83" s="79" t="str">
        <f t="shared" si="5"/>
        <v/>
      </c>
      <c r="H83" s="48"/>
    </row>
    <row r="84" spans="1:8" ht="18" customHeight="1" x14ac:dyDescent="0.25">
      <c r="A84" s="45"/>
      <c r="B84" s="30" t="s">
        <v>15</v>
      </c>
      <c r="C84" s="12" t="s">
        <v>585</v>
      </c>
      <c r="D84" s="23"/>
      <c r="E84" s="28" t="s">
        <v>79</v>
      </c>
      <c r="F84" s="32">
        <v>35</v>
      </c>
      <c r="G84" s="79" t="str">
        <f t="shared" si="5"/>
        <v/>
      </c>
      <c r="H84" s="48"/>
    </row>
    <row r="85" spans="1:8" ht="18" customHeight="1" x14ac:dyDescent="0.25">
      <c r="A85" s="45"/>
      <c r="B85" s="30" t="s">
        <v>15</v>
      </c>
      <c r="C85" s="12" t="s">
        <v>586</v>
      </c>
      <c r="D85" s="23"/>
      <c r="E85" s="28" t="s">
        <v>79</v>
      </c>
      <c r="F85" s="32">
        <v>173</v>
      </c>
      <c r="G85" s="79" t="str">
        <f t="shared" si="5"/>
        <v/>
      </c>
      <c r="H85" s="48"/>
    </row>
    <row r="86" spans="1:8" ht="18" customHeight="1" x14ac:dyDescent="0.25">
      <c r="A86" s="45"/>
      <c r="B86" s="30" t="s">
        <v>15</v>
      </c>
      <c r="C86" s="12" t="s">
        <v>587</v>
      </c>
      <c r="D86" s="23"/>
      <c r="E86" s="28" t="s">
        <v>79</v>
      </c>
      <c r="F86" s="32">
        <v>100</v>
      </c>
      <c r="G86" s="79" t="str">
        <f t="shared" si="5"/>
        <v/>
      </c>
      <c r="H86" s="48"/>
    </row>
    <row r="87" spans="1:8" ht="18" customHeight="1" x14ac:dyDescent="0.25">
      <c r="A87" s="45"/>
      <c r="B87" s="30" t="s">
        <v>15</v>
      </c>
      <c r="C87" s="12" t="s">
        <v>588</v>
      </c>
      <c r="D87" s="23"/>
      <c r="E87" s="28" t="s">
        <v>77</v>
      </c>
      <c r="F87" s="32">
        <v>25</v>
      </c>
      <c r="G87" s="79" t="str">
        <f t="shared" si="5"/>
        <v/>
      </c>
      <c r="H87" s="48"/>
    </row>
    <row r="88" spans="1:8" ht="18" customHeight="1" x14ac:dyDescent="0.25">
      <c r="A88" s="45"/>
      <c r="B88" s="30" t="s">
        <v>15</v>
      </c>
      <c r="C88" s="12" t="s">
        <v>589</v>
      </c>
      <c r="D88" s="23"/>
      <c r="E88" s="28" t="s">
        <v>79</v>
      </c>
      <c r="F88" s="32">
        <v>45</v>
      </c>
      <c r="G88" s="79" t="str">
        <f t="shared" si="5"/>
        <v/>
      </c>
      <c r="H88" s="48"/>
    </row>
    <row r="89" spans="1:8" ht="18" customHeight="1" x14ac:dyDescent="0.25">
      <c r="A89" s="45"/>
      <c r="B89" s="30" t="s">
        <v>15</v>
      </c>
      <c r="C89" s="12" t="s">
        <v>590</v>
      </c>
      <c r="D89" s="23"/>
      <c r="E89" s="28" t="s">
        <v>83</v>
      </c>
      <c r="F89" s="32">
        <v>147</v>
      </c>
      <c r="G89" s="79" t="str">
        <f t="shared" si="5"/>
        <v/>
      </c>
      <c r="H89" s="48"/>
    </row>
    <row r="90" spans="1:8" ht="18" customHeight="1" x14ac:dyDescent="0.25">
      <c r="A90" s="45"/>
      <c r="B90" s="30" t="s">
        <v>15</v>
      </c>
      <c r="C90" s="12" t="s">
        <v>591</v>
      </c>
      <c r="D90" s="23"/>
      <c r="E90" s="28" t="s">
        <v>83</v>
      </c>
      <c r="F90" s="32">
        <v>225</v>
      </c>
      <c r="G90" s="79" t="str">
        <f t="shared" si="5"/>
        <v/>
      </c>
      <c r="H90" s="48"/>
    </row>
    <row r="91" spans="1:8" ht="18" customHeight="1" x14ac:dyDescent="0.25">
      <c r="A91" s="45"/>
      <c r="B91" s="30" t="s">
        <v>15</v>
      </c>
      <c r="C91" s="12" t="s">
        <v>592</v>
      </c>
      <c r="D91" s="23"/>
      <c r="E91" s="28" t="s">
        <v>83</v>
      </c>
      <c r="F91" s="32">
        <v>300</v>
      </c>
      <c r="G91" s="79" t="str">
        <f t="shared" si="5"/>
        <v/>
      </c>
      <c r="H91" s="48"/>
    </row>
    <row r="92" spans="1:8" ht="18" customHeight="1" x14ac:dyDescent="0.25">
      <c r="A92" s="45"/>
      <c r="B92" s="30" t="s">
        <v>15</v>
      </c>
      <c r="C92" s="12" t="s">
        <v>593</v>
      </c>
      <c r="D92" s="23"/>
      <c r="E92" s="28" t="s">
        <v>83</v>
      </c>
      <c r="F92" s="32">
        <v>390</v>
      </c>
      <c r="G92" s="79" t="str">
        <f t="shared" si="5"/>
        <v/>
      </c>
      <c r="H92" s="48"/>
    </row>
    <row r="93" spans="1:8" ht="18" customHeight="1" x14ac:dyDescent="0.25">
      <c r="A93" s="45"/>
      <c r="B93" s="30" t="s">
        <v>15</v>
      </c>
      <c r="C93" s="12" t="s">
        <v>594</v>
      </c>
      <c r="D93" s="23"/>
      <c r="E93" s="28" t="s">
        <v>83</v>
      </c>
      <c r="F93" s="32">
        <v>457</v>
      </c>
      <c r="G93" s="79" t="str">
        <f t="shared" si="5"/>
        <v/>
      </c>
      <c r="H93" s="48"/>
    </row>
    <row r="94" spans="1:8" ht="18" customHeight="1" x14ac:dyDescent="0.25">
      <c r="A94" s="45"/>
      <c r="B94" s="30" t="s">
        <v>60</v>
      </c>
      <c r="C94" s="12" t="s">
        <v>595</v>
      </c>
      <c r="D94" s="23"/>
      <c r="E94" s="28" t="s">
        <v>84</v>
      </c>
      <c r="F94" s="32">
        <v>1.3</v>
      </c>
      <c r="G94" s="79" t="str">
        <f t="shared" si="5"/>
        <v/>
      </c>
      <c r="H94" s="48"/>
    </row>
    <row r="95" spans="1:8" ht="18" customHeight="1" x14ac:dyDescent="0.25">
      <c r="A95" s="45"/>
      <c r="B95" s="30" t="s">
        <v>60</v>
      </c>
      <c r="C95" s="12" t="s">
        <v>596</v>
      </c>
      <c r="D95" s="23"/>
      <c r="E95" s="28" t="s">
        <v>71</v>
      </c>
      <c r="F95" s="32">
        <v>40</v>
      </c>
      <c r="G95" s="79" t="str">
        <f t="shared" si="5"/>
        <v/>
      </c>
      <c r="H95" s="48"/>
    </row>
    <row r="96" spans="1:8" ht="18" customHeight="1" x14ac:dyDescent="0.25">
      <c r="A96" s="45"/>
      <c r="B96" s="30" t="s">
        <v>60</v>
      </c>
      <c r="C96" s="12" t="s">
        <v>85</v>
      </c>
      <c r="D96" s="23"/>
      <c r="E96" s="28" t="s">
        <v>84</v>
      </c>
      <c r="F96" s="32">
        <v>0.8</v>
      </c>
      <c r="G96" s="79" t="str">
        <f t="shared" si="5"/>
        <v/>
      </c>
      <c r="H96" s="48"/>
    </row>
    <row r="97" spans="1:8" ht="18" customHeight="1" x14ac:dyDescent="0.25">
      <c r="A97" s="45"/>
      <c r="B97" s="30" t="s">
        <v>60</v>
      </c>
      <c r="C97" s="12" t="s">
        <v>86</v>
      </c>
      <c r="D97" s="23"/>
      <c r="E97" s="28" t="s">
        <v>87</v>
      </c>
      <c r="F97" s="32">
        <v>0.7</v>
      </c>
      <c r="G97" s="79" t="str">
        <f t="shared" si="5"/>
        <v/>
      </c>
      <c r="H97" s="48"/>
    </row>
    <row r="98" spans="1:8" ht="18" customHeight="1" x14ac:dyDescent="0.25">
      <c r="A98" s="45"/>
      <c r="B98" s="30" t="s">
        <v>60</v>
      </c>
      <c r="C98" s="12" t="s">
        <v>88</v>
      </c>
      <c r="D98" s="23"/>
      <c r="E98" s="28" t="s">
        <v>87</v>
      </c>
      <c r="F98" s="32">
        <v>0.2</v>
      </c>
      <c r="G98" s="79" t="str">
        <f t="shared" si="5"/>
        <v/>
      </c>
      <c r="H98" s="48"/>
    </row>
    <row r="99" spans="1:8" ht="18" customHeight="1" x14ac:dyDescent="0.25">
      <c r="A99" s="45"/>
      <c r="B99" s="30" t="s">
        <v>60</v>
      </c>
      <c r="C99" s="12" t="s">
        <v>89</v>
      </c>
      <c r="D99" s="23"/>
      <c r="E99" s="28" t="s">
        <v>87</v>
      </c>
      <c r="F99" s="32">
        <v>0.25</v>
      </c>
      <c r="G99" s="79" t="str">
        <f t="shared" si="5"/>
        <v/>
      </c>
      <c r="H99" s="48"/>
    </row>
    <row r="100" spans="1:8" ht="18" customHeight="1" x14ac:dyDescent="0.25">
      <c r="A100" s="45"/>
      <c r="B100" s="30" t="s">
        <v>60</v>
      </c>
      <c r="C100" s="12" t="s">
        <v>90</v>
      </c>
      <c r="D100" s="23"/>
      <c r="E100" s="28" t="s">
        <v>91</v>
      </c>
      <c r="F100" s="32">
        <v>0.3</v>
      </c>
      <c r="G100" s="79" t="str">
        <f t="shared" si="5"/>
        <v/>
      </c>
      <c r="H100" s="48"/>
    </row>
    <row r="101" spans="1:8" ht="18" customHeight="1" x14ac:dyDescent="0.25">
      <c r="A101" s="45"/>
      <c r="B101" s="30" t="s">
        <v>60</v>
      </c>
      <c r="C101" s="12" t="s">
        <v>92</v>
      </c>
      <c r="D101" s="23"/>
      <c r="E101" s="28" t="s">
        <v>69</v>
      </c>
      <c r="F101" s="32">
        <v>63</v>
      </c>
      <c r="G101" s="79" t="str">
        <f t="shared" si="5"/>
        <v/>
      </c>
      <c r="H101" s="48"/>
    </row>
    <row r="102" spans="1:8" ht="18" customHeight="1" x14ac:dyDescent="0.25">
      <c r="A102" s="45"/>
      <c r="B102" s="30" t="s">
        <v>60</v>
      </c>
      <c r="C102" s="12" t="s">
        <v>93</v>
      </c>
      <c r="D102" s="23"/>
      <c r="E102" s="28" t="s">
        <v>84</v>
      </c>
      <c r="F102" s="32">
        <v>0.18</v>
      </c>
      <c r="G102" s="79" t="str">
        <f t="shared" si="5"/>
        <v/>
      </c>
      <c r="H102" s="48"/>
    </row>
    <row r="103" spans="1:8" ht="18" customHeight="1" x14ac:dyDescent="0.25">
      <c r="A103" s="45"/>
      <c r="B103" s="30" t="s">
        <v>60</v>
      </c>
      <c r="C103" s="12" t="s">
        <v>94</v>
      </c>
      <c r="D103" s="23"/>
      <c r="E103" s="28" t="s">
        <v>70</v>
      </c>
      <c r="F103" s="32">
        <v>25</v>
      </c>
      <c r="G103" s="79" t="str">
        <f t="shared" si="5"/>
        <v/>
      </c>
      <c r="H103" s="48"/>
    </row>
    <row r="104" spans="1:8" ht="18" customHeight="1" x14ac:dyDescent="0.25">
      <c r="A104" s="45"/>
      <c r="B104" s="30" t="s">
        <v>60</v>
      </c>
      <c r="C104" s="12" t="s">
        <v>95</v>
      </c>
      <c r="D104" s="23"/>
      <c r="E104" s="28" t="s">
        <v>81</v>
      </c>
      <c r="F104" s="32">
        <v>69</v>
      </c>
      <c r="G104" s="79" t="str">
        <f t="shared" si="5"/>
        <v/>
      </c>
      <c r="H104" s="48"/>
    </row>
    <row r="105" spans="1:8" ht="18" customHeight="1" x14ac:dyDescent="0.25">
      <c r="A105" s="45"/>
      <c r="B105" s="30" t="s">
        <v>60</v>
      </c>
      <c r="C105" s="12" t="s">
        <v>603</v>
      </c>
      <c r="D105" s="23"/>
      <c r="E105" s="28" t="s">
        <v>96</v>
      </c>
      <c r="F105" s="32">
        <v>0.35</v>
      </c>
      <c r="G105" s="79" t="str">
        <f t="shared" si="5"/>
        <v/>
      </c>
      <c r="H105" s="48"/>
    </row>
    <row r="106" spans="1:8" ht="18" customHeight="1" thickBot="1" x14ac:dyDescent="0.3">
      <c r="A106" s="45"/>
      <c r="B106" s="31" t="s">
        <v>60</v>
      </c>
      <c r="C106" s="13" t="s">
        <v>97</v>
      </c>
      <c r="D106" s="24"/>
      <c r="E106" s="29" t="s">
        <v>81</v>
      </c>
      <c r="F106" s="33">
        <v>30</v>
      </c>
      <c r="G106" s="81" t="str">
        <f t="shared" si="5"/>
        <v/>
      </c>
      <c r="H106" s="48"/>
    </row>
    <row r="107" spans="1:8" ht="18" customHeight="1" thickBot="1" x14ac:dyDescent="0.3">
      <c r="A107" s="45"/>
      <c r="C107" s="14"/>
      <c r="D107" s="14"/>
      <c r="E107" s="14"/>
      <c r="F107" s="14"/>
      <c r="G107" s="82">
        <f>SUM(G74:G106)</f>
        <v>0</v>
      </c>
      <c r="H107" s="48"/>
    </row>
    <row r="108" spans="1:8" ht="15.75" thickBot="1" x14ac:dyDescent="0.3">
      <c r="A108" s="45"/>
      <c r="C108" s="14"/>
      <c r="D108" s="14"/>
      <c r="E108" s="14"/>
      <c r="F108" s="11"/>
      <c r="G108" s="37"/>
      <c r="H108" s="48"/>
    </row>
    <row r="109" spans="1:8" ht="30" customHeight="1" x14ac:dyDescent="0.25">
      <c r="A109" s="45"/>
      <c r="B109" s="27" t="s">
        <v>11</v>
      </c>
      <c r="C109" s="142" t="s">
        <v>474</v>
      </c>
      <c r="D109" s="143"/>
      <c r="E109" s="25" t="s">
        <v>604</v>
      </c>
      <c r="F109" s="25" t="s">
        <v>660</v>
      </c>
      <c r="G109" s="26" t="s">
        <v>658</v>
      </c>
      <c r="H109" s="48"/>
    </row>
    <row r="110" spans="1:8" ht="18" customHeight="1" x14ac:dyDescent="0.25">
      <c r="A110" s="45"/>
      <c r="B110" s="30" t="s">
        <v>15</v>
      </c>
      <c r="C110" s="144"/>
      <c r="D110" s="145"/>
      <c r="E110" s="23"/>
      <c r="F110" s="32">
        <v>0.06</v>
      </c>
      <c r="G110" s="79" t="str">
        <f>IF(E110="","",IF((E110*F110)&lt;0,"DNQ",E110*F110))</f>
        <v/>
      </c>
      <c r="H110" s="48"/>
    </row>
    <row r="111" spans="1:8" ht="18" customHeight="1" thickBot="1" x14ac:dyDescent="0.3">
      <c r="A111" s="45"/>
      <c r="B111" s="31" t="s">
        <v>15</v>
      </c>
      <c r="C111" s="146"/>
      <c r="D111" s="147"/>
      <c r="E111" s="24"/>
      <c r="F111" s="33">
        <v>0.06</v>
      </c>
      <c r="G111" s="81" t="str">
        <f>IF(E111="","",IF((E111*F111)&lt;0,"DNQ",E111*F111))</f>
        <v/>
      </c>
      <c r="H111" s="48"/>
    </row>
    <row r="112" spans="1:8" ht="18" customHeight="1" thickBot="1" x14ac:dyDescent="0.3">
      <c r="A112" s="45"/>
      <c r="C112" s="14"/>
      <c r="D112" s="14"/>
      <c r="E112" s="14"/>
      <c r="F112" s="11"/>
      <c r="G112" s="82">
        <f>SUM(G110:G111)</f>
        <v>0</v>
      </c>
      <c r="H112" s="48"/>
    </row>
    <row r="113" spans="1:8" ht="15.75" thickBot="1" x14ac:dyDescent="0.3">
      <c r="A113" s="45"/>
      <c r="C113" s="14"/>
      <c r="D113" s="14"/>
      <c r="E113" s="14"/>
      <c r="F113" s="14"/>
      <c r="G113" s="49"/>
      <c r="H113" s="48"/>
    </row>
    <row r="114" spans="1:8" ht="30" customHeight="1" x14ac:dyDescent="0.25">
      <c r="A114" s="45"/>
      <c r="B114" s="27" t="s">
        <v>11</v>
      </c>
      <c r="C114" s="110" t="s">
        <v>663</v>
      </c>
      <c r="D114" s="25" t="s">
        <v>17</v>
      </c>
      <c r="E114" s="25" t="s">
        <v>18</v>
      </c>
      <c r="F114" s="25" t="s">
        <v>660</v>
      </c>
      <c r="G114" s="26" t="s">
        <v>658</v>
      </c>
      <c r="H114" s="48"/>
    </row>
    <row r="115" spans="1:8" ht="18" customHeight="1" x14ac:dyDescent="0.25">
      <c r="A115" s="45"/>
      <c r="B115" s="30" t="s">
        <v>15</v>
      </c>
      <c r="C115" s="111" t="s">
        <v>597</v>
      </c>
      <c r="D115" s="23"/>
      <c r="E115" s="28" t="s">
        <v>70</v>
      </c>
      <c r="F115" s="32">
        <v>1.5</v>
      </c>
      <c r="G115" s="79" t="str">
        <f t="shared" ref="G115:G133" si="6">IF(D115="","",IF((D115*F115)&lt;0,"DNQ",D115*F115))</f>
        <v/>
      </c>
      <c r="H115" s="48"/>
    </row>
    <row r="116" spans="1:8" ht="18" customHeight="1" x14ac:dyDescent="0.25">
      <c r="A116" s="45"/>
      <c r="B116" s="30" t="s">
        <v>15</v>
      </c>
      <c r="C116" s="111" t="s">
        <v>598</v>
      </c>
      <c r="D116" s="23"/>
      <c r="E116" s="28" t="s">
        <v>70</v>
      </c>
      <c r="F116" s="32">
        <v>3</v>
      </c>
      <c r="G116" s="79" t="str">
        <f t="shared" si="6"/>
        <v/>
      </c>
      <c r="H116" s="48"/>
    </row>
    <row r="117" spans="1:8" ht="18" customHeight="1" x14ac:dyDescent="0.25">
      <c r="A117" s="45"/>
      <c r="B117" s="30" t="s">
        <v>15</v>
      </c>
      <c r="C117" s="111" t="s">
        <v>599</v>
      </c>
      <c r="D117" s="23"/>
      <c r="E117" s="28" t="s">
        <v>70</v>
      </c>
      <c r="F117" s="32">
        <v>5</v>
      </c>
      <c r="G117" s="79" t="str">
        <f t="shared" si="6"/>
        <v/>
      </c>
      <c r="H117" s="48"/>
    </row>
    <row r="118" spans="1:8" ht="18" customHeight="1" x14ac:dyDescent="0.25">
      <c r="A118" s="45"/>
      <c r="B118" s="30" t="s">
        <v>60</v>
      </c>
      <c r="C118" s="111" t="s">
        <v>98</v>
      </c>
      <c r="D118" s="23"/>
      <c r="E118" s="28" t="s">
        <v>740</v>
      </c>
      <c r="F118" s="32">
        <v>50</v>
      </c>
      <c r="G118" s="79" t="str">
        <f t="shared" si="6"/>
        <v/>
      </c>
      <c r="H118" s="48"/>
    </row>
    <row r="119" spans="1:8" ht="18" customHeight="1" x14ac:dyDescent="0.25">
      <c r="A119" s="45"/>
      <c r="B119" s="30" t="s">
        <v>60</v>
      </c>
      <c r="C119" s="111" t="s">
        <v>99</v>
      </c>
      <c r="D119" s="23"/>
      <c r="E119" s="28" t="s">
        <v>740</v>
      </c>
      <c r="F119" s="32">
        <v>150</v>
      </c>
      <c r="G119" s="79" t="str">
        <f t="shared" si="6"/>
        <v/>
      </c>
      <c r="H119" s="48"/>
    </row>
    <row r="120" spans="1:8" ht="18" customHeight="1" x14ac:dyDescent="0.25">
      <c r="A120" s="45"/>
      <c r="B120" s="30" t="s">
        <v>60</v>
      </c>
      <c r="C120" s="111" t="s">
        <v>100</v>
      </c>
      <c r="D120" s="23"/>
      <c r="E120" s="28" t="s">
        <v>740</v>
      </c>
      <c r="F120" s="32">
        <v>300</v>
      </c>
      <c r="G120" s="79" t="str">
        <f t="shared" si="6"/>
        <v/>
      </c>
      <c r="H120" s="48"/>
    </row>
    <row r="121" spans="1:8" ht="18" customHeight="1" x14ac:dyDescent="0.25">
      <c r="A121" s="45"/>
      <c r="B121" s="30" t="s">
        <v>60</v>
      </c>
      <c r="C121" s="111" t="s">
        <v>101</v>
      </c>
      <c r="D121" s="23"/>
      <c r="E121" s="28" t="s">
        <v>740</v>
      </c>
      <c r="F121" s="32">
        <v>350</v>
      </c>
      <c r="G121" s="79" t="str">
        <f t="shared" si="6"/>
        <v/>
      </c>
      <c r="H121" s="48"/>
    </row>
    <row r="122" spans="1:8" ht="18" customHeight="1" x14ac:dyDescent="0.25">
      <c r="A122" s="45"/>
      <c r="B122" s="30" t="s">
        <v>60</v>
      </c>
      <c r="C122" s="111" t="s">
        <v>102</v>
      </c>
      <c r="D122" s="23"/>
      <c r="E122" s="28" t="s">
        <v>740</v>
      </c>
      <c r="F122" s="32">
        <v>1000</v>
      </c>
      <c r="G122" s="79" t="str">
        <f t="shared" si="6"/>
        <v/>
      </c>
      <c r="H122" s="48"/>
    </row>
    <row r="123" spans="1:8" ht="18" customHeight="1" x14ac:dyDescent="0.25">
      <c r="A123" s="45"/>
      <c r="B123" s="30" t="s">
        <v>60</v>
      </c>
      <c r="C123" s="111" t="s">
        <v>103</v>
      </c>
      <c r="D123" s="23"/>
      <c r="E123" s="28" t="s">
        <v>740</v>
      </c>
      <c r="F123" s="32">
        <v>1500</v>
      </c>
      <c r="G123" s="79" t="str">
        <f t="shared" si="6"/>
        <v/>
      </c>
      <c r="H123" s="48"/>
    </row>
    <row r="124" spans="1:8" ht="18" customHeight="1" x14ac:dyDescent="0.25">
      <c r="A124" s="45"/>
      <c r="B124" s="30" t="s">
        <v>60</v>
      </c>
      <c r="C124" s="111" t="s">
        <v>104</v>
      </c>
      <c r="D124" s="23"/>
      <c r="E124" s="28" t="s">
        <v>740</v>
      </c>
      <c r="F124" s="32">
        <v>2000</v>
      </c>
      <c r="G124" s="79" t="str">
        <f t="shared" si="6"/>
        <v/>
      </c>
      <c r="H124" s="48"/>
    </row>
    <row r="125" spans="1:8" ht="18" customHeight="1" x14ac:dyDescent="0.25">
      <c r="A125" s="45"/>
      <c r="B125" s="30" t="s">
        <v>60</v>
      </c>
      <c r="C125" s="111" t="s">
        <v>105</v>
      </c>
      <c r="D125" s="23"/>
      <c r="E125" s="28" t="s">
        <v>740</v>
      </c>
      <c r="F125" s="32">
        <v>75</v>
      </c>
      <c r="G125" s="79" t="str">
        <f t="shared" si="6"/>
        <v/>
      </c>
      <c r="H125" s="48"/>
    </row>
    <row r="126" spans="1:8" ht="18" customHeight="1" x14ac:dyDescent="0.25">
      <c r="A126" s="45"/>
      <c r="B126" s="30" t="s">
        <v>60</v>
      </c>
      <c r="C126" s="111" t="s">
        <v>106</v>
      </c>
      <c r="D126" s="23"/>
      <c r="E126" s="28" t="s">
        <v>742</v>
      </c>
      <c r="F126" s="32">
        <v>15</v>
      </c>
      <c r="G126" s="79" t="str">
        <f t="shared" si="6"/>
        <v/>
      </c>
      <c r="H126" s="48"/>
    </row>
    <row r="127" spans="1:8" ht="18" customHeight="1" x14ac:dyDescent="0.25">
      <c r="A127" s="45"/>
      <c r="B127" s="30" t="s">
        <v>60</v>
      </c>
      <c r="C127" s="111" t="s">
        <v>107</v>
      </c>
      <c r="D127" s="23"/>
      <c r="E127" s="28" t="s">
        <v>742</v>
      </c>
      <c r="F127" s="32">
        <v>40</v>
      </c>
      <c r="G127" s="79" t="str">
        <f t="shared" si="6"/>
        <v/>
      </c>
      <c r="H127" s="48"/>
    </row>
    <row r="128" spans="1:8" ht="18" customHeight="1" x14ac:dyDescent="0.25">
      <c r="A128" s="45"/>
      <c r="B128" s="30" t="s">
        <v>60</v>
      </c>
      <c r="C128" s="111" t="s">
        <v>108</v>
      </c>
      <c r="D128" s="23"/>
      <c r="E128" s="28" t="s">
        <v>742</v>
      </c>
      <c r="F128" s="32">
        <v>75</v>
      </c>
      <c r="G128" s="79" t="str">
        <f t="shared" si="6"/>
        <v/>
      </c>
      <c r="H128" s="48"/>
    </row>
    <row r="129" spans="1:8" ht="18" customHeight="1" x14ac:dyDescent="0.25">
      <c r="A129" s="45"/>
      <c r="B129" s="30" t="s">
        <v>60</v>
      </c>
      <c r="C129" s="111" t="s">
        <v>109</v>
      </c>
      <c r="D129" s="23"/>
      <c r="E129" s="28" t="s">
        <v>741</v>
      </c>
      <c r="F129" s="32">
        <v>175</v>
      </c>
      <c r="G129" s="79" t="str">
        <f t="shared" si="6"/>
        <v/>
      </c>
      <c r="H129" s="48"/>
    </row>
    <row r="130" spans="1:8" ht="18" customHeight="1" x14ac:dyDescent="0.25">
      <c r="A130" s="45"/>
      <c r="B130" s="30" t="s">
        <v>60</v>
      </c>
      <c r="C130" s="111" t="s">
        <v>110</v>
      </c>
      <c r="D130" s="23"/>
      <c r="E130" s="28" t="s">
        <v>741</v>
      </c>
      <c r="F130" s="32">
        <v>500</v>
      </c>
      <c r="G130" s="79" t="str">
        <f t="shared" si="6"/>
        <v/>
      </c>
      <c r="H130" s="48"/>
    </row>
    <row r="131" spans="1:8" ht="18" customHeight="1" x14ac:dyDescent="0.25">
      <c r="A131" s="45"/>
      <c r="B131" s="30" t="s">
        <v>60</v>
      </c>
      <c r="C131" s="111" t="s">
        <v>111</v>
      </c>
      <c r="D131" s="23"/>
      <c r="E131" s="28" t="s">
        <v>741</v>
      </c>
      <c r="F131" s="32">
        <v>750</v>
      </c>
      <c r="G131" s="79" t="str">
        <f t="shared" si="6"/>
        <v/>
      </c>
      <c r="H131" s="48"/>
    </row>
    <row r="132" spans="1:8" ht="18" customHeight="1" x14ac:dyDescent="0.25">
      <c r="A132" s="45"/>
      <c r="B132" s="30" t="s">
        <v>60</v>
      </c>
      <c r="C132" s="111" t="s">
        <v>112</v>
      </c>
      <c r="D132" s="23"/>
      <c r="E132" s="28" t="s">
        <v>741</v>
      </c>
      <c r="F132" s="32">
        <v>1000</v>
      </c>
      <c r="G132" s="79" t="str">
        <f t="shared" si="6"/>
        <v/>
      </c>
      <c r="H132" s="48"/>
    </row>
    <row r="133" spans="1:8" ht="18" customHeight="1" thickBot="1" x14ac:dyDescent="0.3">
      <c r="A133" s="45"/>
      <c r="B133" s="31" t="s">
        <v>60</v>
      </c>
      <c r="C133" s="112" t="s">
        <v>113</v>
      </c>
      <c r="D133" s="24"/>
      <c r="E133" s="29" t="s">
        <v>740</v>
      </c>
      <c r="F133" s="33">
        <v>0.6</v>
      </c>
      <c r="G133" s="81" t="str">
        <f t="shared" si="6"/>
        <v/>
      </c>
      <c r="H133" s="48"/>
    </row>
    <row r="134" spans="1:8" ht="18" customHeight="1" thickBot="1" x14ac:dyDescent="0.3">
      <c r="A134" s="45"/>
      <c r="C134" s="14"/>
      <c r="D134" s="14"/>
      <c r="E134" s="14"/>
      <c r="F134" s="11"/>
      <c r="G134" s="82">
        <f>SUM(G115:G133)</f>
        <v>0</v>
      </c>
      <c r="H134" s="48"/>
    </row>
    <row r="135" spans="1:8" ht="15.75" thickBot="1" x14ac:dyDescent="0.3">
      <c r="A135" s="45"/>
      <c r="C135" s="14"/>
      <c r="D135" s="14"/>
      <c r="E135" s="14"/>
      <c r="F135" s="14"/>
      <c r="G135" s="49"/>
      <c r="H135" s="48"/>
    </row>
    <row r="136" spans="1:8" ht="30" customHeight="1" x14ac:dyDescent="0.25">
      <c r="A136" s="45"/>
      <c r="B136" s="27" t="s">
        <v>11</v>
      </c>
      <c r="C136" s="6" t="s">
        <v>114</v>
      </c>
      <c r="D136" s="25" t="s">
        <v>17</v>
      </c>
      <c r="E136" s="25" t="s">
        <v>18</v>
      </c>
      <c r="F136" s="25" t="s">
        <v>660</v>
      </c>
      <c r="G136" s="26" t="s">
        <v>658</v>
      </c>
      <c r="H136" s="48"/>
    </row>
    <row r="137" spans="1:8" ht="18" customHeight="1" x14ac:dyDescent="0.25">
      <c r="A137" s="45"/>
      <c r="B137" s="30" t="s">
        <v>15</v>
      </c>
      <c r="C137" s="111" t="s">
        <v>722</v>
      </c>
      <c r="D137" s="23"/>
      <c r="E137" s="28" t="s">
        <v>83</v>
      </c>
      <c r="F137" s="32">
        <v>23</v>
      </c>
      <c r="G137" s="79" t="str">
        <f>IF(D137="","",IF((D137*F137)&lt;0,"DNQ",D137*F137))</f>
        <v/>
      </c>
      <c r="H137" s="48"/>
    </row>
    <row r="138" spans="1:8" ht="18" customHeight="1" x14ac:dyDescent="0.25">
      <c r="A138" s="45"/>
      <c r="B138" s="30" t="s">
        <v>15</v>
      </c>
      <c r="C138" s="111" t="s">
        <v>723</v>
      </c>
      <c r="D138" s="23"/>
      <c r="E138" s="28" t="s">
        <v>83</v>
      </c>
      <c r="F138" s="32">
        <v>38</v>
      </c>
      <c r="G138" s="79" t="str">
        <f t="shared" ref="G138:G147" si="7">IF(D138="","",IF((D138*F138)&lt;0,"DNQ",D138*F138))</f>
        <v/>
      </c>
      <c r="H138" s="48"/>
    </row>
    <row r="139" spans="1:8" ht="18" customHeight="1" x14ac:dyDescent="0.25">
      <c r="A139" s="45"/>
      <c r="B139" s="30" t="s">
        <v>15</v>
      </c>
      <c r="C139" s="111" t="s">
        <v>724</v>
      </c>
      <c r="D139" s="23"/>
      <c r="E139" s="28" t="s">
        <v>83</v>
      </c>
      <c r="F139" s="32">
        <v>67</v>
      </c>
      <c r="G139" s="79" t="str">
        <f t="shared" si="7"/>
        <v/>
      </c>
      <c r="H139" s="48"/>
    </row>
    <row r="140" spans="1:8" ht="18" customHeight="1" x14ac:dyDescent="0.25">
      <c r="A140" s="45"/>
      <c r="B140" s="30" t="s">
        <v>15</v>
      </c>
      <c r="C140" s="111" t="s">
        <v>725</v>
      </c>
      <c r="D140" s="23"/>
      <c r="E140" s="28" t="s">
        <v>83</v>
      </c>
      <c r="F140" s="32">
        <v>193</v>
      </c>
      <c r="G140" s="79" t="str">
        <f t="shared" si="7"/>
        <v/>
      </c>
      <c r="H140" s="48"/>
    </row>
    <row r="141" spans="1:8" ht="18" customHeight="1" x14ac:dyDescent="0.25">
      <c r="A141" s="45"/>
      <c r="B141" s="30" t="s">
        <v>15</v>
      </c>
      <c r="C141" s="111" t="s">
        <v>726</v>
      </c>
      <c r="D141" s="23"/>
      <c r="E141" s="28" t="s">
        <v>83</v>
      </c>
      <c r="F141" s="32">
        <v>296</v>
      </c>
      <c r="G141" s="79" t="str">
        <f t="shared" si="7"/>
        <v/>
      </c>
      <c r="H141" s="48"/>
    </row>
    <row r="142" spans="1:8" ht="18" customHeight="1" x14ac:dyDescent="0.25">
      <c r="A142" s="45"/>
      <c r="B142" s="30" t="s">
        <v>15</v>
      </c>
      <c r="C142" s="111" t="s">
        <v>727</v>
      </c>
      <c r="D142" s="23"/>
      <c r="E142" s="28" t="s">
        <v>83</v>
      </c>
      <c r="F142" s="32">
        <v>395</v>
      </c>
      <c r="G142" s="79" t="str">
        <f t="shared" si="7"/>
        <v/>
      </c>
      <c r="H142" s="48"/>
    </row>
    <row r="143" spans="1:8" ht="18" customHeight="1" x14ac:dyDescent="0.25">
      <c r="A143" s="45"/>
      <c r="B143" s="30" t="s">
        <v>15</v>
      </c>
      <c r="C143" s="111" t="s">
        <v>728</v>
      </c>
      <c r="D143" s="23"/>
      <c r="E143" s="28" t="s">
        <v>83</v>
      </c>
      <c r="F143" s="32">
        <v>513</v>
      </c>
      <c r="G143" s="79" t="str">
        <f t="shared" si="7"/>
        <v/>
      </c>
      <c r="H143" s="48"/>
    </row>
    <row r="144" spans="1:8" ht="18" customHeight="1" x14ac:dyDescent="0.25">
      <c r="A144" s="45"/>
      <c r="B144" s="30" t="s">
        <v>15</v>
      </c>
      <c r="C144" s="111" t="s">
        <v>729</v>
      </c>
      <c r="D144" s="23"/>
      <c r="E144" s="28" t="s">
        <v>83</v>
      </c>
      <c r="F144" s="32">
        <v>600</v>
      </c>
      <c r="G144" s="79" t="str">
        <f t="shared" si="7"/>
        <v/>
      </c>
      <c r="H144" s="48"/>
    </row>
    <row r="145" spans="1:8" ht="18" customHeight="1" x14ac:dyDescent="0.25">
      <c r="A145" s="45"/>
      <c r="B145" s="113" t="s">
        <v>15</v>
      </c>
      <c r="C145" s="111" t="s">
        <v>730</v>
      </c>
      <c r="D145" s="114"/>
      <c r="E145" s="115" t="s">
        <v>79</v>
      </c>
      <c r="F145" s="116">
        <v>95</v>
      </c>
      <c r="G145" s="122" t="str">
        <f t="shared" si="7"/>
        <v/>
      </c>
      <c r="H145" s="48"/>
    </row>
    <row r="146" spans="1:8" ht="18" customHeight="1" x14ac:dyDescent="0.25">
      <c r="A146" s="45"/>
      <c r="B146" s="113" t="s">
        <v>15</v>
      </c>
      <c r="C146" s="111" t="s">
        <v>731</v>
      </c>
      <c r="D146" s="114"/>
      <c r="E146" s="115" t="s">
        <v>70</v>
      </c>
      <c r="F146" s="116">
        <v>95</v>
      </c>
      <c r="G146" s="122" t="str">
        <f t="shared" si="7"/>
        <v/>
      </c>
      <c r="H146" s="48"/>
    </row>
    <row r="147" spans="1:8" ht="18" customHeight="1" thickBot="1" x14ac:dyDescent="0.3">
      <c r="A147" s="45"/>
      <c r="B147" s="31" t="s">
        <v>15</v>
      </c>
      <c r="C147" s="112" t="s">
        <v>732</v>
      </c>
      <c r="D147" s="24"/>
      <c r="E147" s="29" t="s">
        <v>70</v>
      </c>
      <c r="F147" s="33">
        <v>95</v>
      </c>
      <c r="G147" s="81" t="str">
        <f t="shared" si="7"/>
        <v/>
      </c>
      <c r="H147" s="48"/>
    </row>
    <row r="148" spans="1:8" ht="18" customHeight="1" thickBot="1" x14ac:dyDescent="0.3">
      <c r="A148" s="45"/>
      <c r="C148" s="14"/>
      <c r="D148" s="14"/>
      <c r="E148" s="14"/>
      <c r="F148" s="14"/>
      <c r="G148" s="82">
        <f>SUM(G137:G147)</f>
        <v>0</v>
      </c>
      <c r="H148" s="48"/>
    </row>
    <row r="149" spans="1:8" x14ac:dyDescent="0.25">
      <c r="A149" s="45"/>
      <c r="H149" s="48"/>
    </row>
    <row r="150" spans="1:8" x14ac:dyDescent="0.25">
      <c r="A150" s="51"/>
      <c r="B150" s="52"/>
      <c r="C150" s="52"/>
      <c r="D150" s="52"/>
      <c r="E150" s="52"/>
      <c r="F150" s="52"/>
      <c r="G150" s="53"/>
      <c r="H150" s="54"/>
    </row>
  </sheetData>
  <sheetProtection sheet="1" objects="1" scenarios="1" selectLockedCells="1"/>
  <protectedRanges>
    <protectedRange sqref="D5:E27 D31:D49 D53:D70 D74:D106 C110:E111 D115:D133 D137:D147" name="HVAC"/>
  </protectedRanges>
  <mergeCells count="3">
    <mergeCell ref="C109:D109"/>
    <mergeCell ref="C110:D110"/>
    <mergeCell ref="C111:D111"/>
  </mergeCells>
  <pageMargins left="0.7" right="0.7" top="0.75" bottom="0.75" header="0.3" footer="0.3"/>
  <pageSetup scale="26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844635E-6ACE-4A4A-B0D3-1F4E68812427}">
          <x14:formula1>
            <xm:f>'drop downs'!$B$84:$B$112</xm:f>
          </x14:formula1>
          <xm:sqref>C110:C111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FD353E-42D6-4CF3-9DDE-CD0217D6E5E8}">
  <dimension ref="A1:XFC217"/>
  <sheetViews>
    <sheetView zoomScaleNormal="100" workbookViewId="0">
      <pane ySplit="3" topLeftCell="A4" activePane="bottomLeft" state="frozen"/>
      <selection pane="bottomLeft" activeCell="E5" sqref="E5"/>
    </sheetView>
  </sheetViews>
  <sheetFormatPr defaultColWidth="0" defaultRowHeight="15" zeroHeight="1" x14ac:dyDescent="0.25"/>
  <cols>
    <col min="1" max="2" width="8.85546875" style="1" customWidth="1"/>
    <col min="3" max="3" width="121.5703125" style="1" customWidth="1"/>
    <col min="4" max="4" width="16.85546875" style="1" customWidth="1"/>
    <col min="5" max="5" width="17.140625" style="1" bestFit="1" customWidth="1"/>
    <col min="6" max="6" width="34.28515625" style="1" customWidth="1"/>
    <col min="7" max="7" width="20.7109375" style="1" customWidth="1"/>
    <col min="8" max="8" width="18.28515625" style="34" bestFit="1" customWidth="1"/>
    <col min="9" max="9" width="10.42578125" style="1" customWidth="1"/>
    <col min="10" max="10" width="13.85546875" style="1" hidden="1"/>
    <col min="11" max="16383" width="8.85546875" style="1" hidden="1"/>
    <col min="16384" max="16384" width="0.140625" style="1" customWidth="1"/>
  </cols>
  <sheetData>
    <row r="1" spans="1:10" ht="15.75" thickBot="1" x14ac:dyDescent="0.3">
      <c r="B1" s="42"/>
      <c r="C1" s="42"/>
      <c r="D1" s="42"/>
      <c r="E1" s="42"/>
      <c r="F1" s="42"/>
      <c r="G1" s="42"/>
      <c r="H1" s="43"/>
      <c r="I1" s="44"/>
    </row>
    <row r="2" spans="1:10" ht="34.5" thickBot="1" x14ac:dyDescent="0.55000000000000004">
      <c r="B2" s="46" t="s">
        <v>667</v>
      </c>
      <c r="D2" s="47"/>
      <c r="H2" s="83">
        <f>H7+H14+H50+H100+H169+H186+H215</f>
        <v>0</v>
      </c>
      <c r="I2" s="48"/>
    </row>
    <row r="3" spans="1:10" ht="15.75" thickBot="1" x14ac:dyDescent="0.3">
      <c r="I3" s="48"/>
    </row>
    <row r="4" spans="1:10" ht="30" customHeight="1" x14ac:dyDescent="0.25">
      <c r="A4" s="45"/>
      <c r="B4" s="27" t="s">
        <v>11</v>
      </c>
      <c r="C4" s="133" t="s">
        <v>475</v>
      </c>
      <c r="D4" s="133"/>
      <c r="E4" s="25" t="s">
        <v>17</v>
      </c>
      <c r="F4" s="25" t="s">
        <v>18</v>
      </c>
      <c r="G4" s="25" t="s">
        <v>660</v>
      </c>
      <c r="H4" s="26" t="s">
        <v>658</v>
      </c>
      <c r="I4" s="48"/>
      <c r="J4" s="4"/>
    </row>
    <row r="5" spans="1:10" ht="18" customHeight="1" x14ac:dyDescent="0.25">
      <c r="A5" s="45"/>
      <c r="B5" s="30" t="s">
        <v>15</v>
      </c>
      <c r="C5" s="135" t="s">
        <v>115</v>
      </c>
      <c r="D5" s="135"/>
      <c r="E5" s="23"/>
      <c r="F5" s="28" t="s">
        <v>116</v>
      </c>
      <c r="G5" s="32">
        <v>0.67</v>
      </c>
      <c r="H5" s="79" t="str">
        <f>IF(E5="","",IF((E5*G5)&lt;0,"DNQ",E5*G5))</f>
        <v/>
      </c>
      <c r="I5" s="48"/>
      <c r="J5" s="4"/>
    </row>
    <row r="6" spans="1:10" ht="18" customHeight="1" thickBot="1" x14ac:dyDescent="0.3">
      <c r="A6" s="45"/>
      <c r="B6" s="31" t="s">
        <v>15</v>
      </c>
      <c r="C6" s="134" t="s">
        <v>117</v>
      </c>
      <c r="D6" s="134"/>
      <c r="E6" s="24"/>
      <c r="F6" s="29" t="s">
        <v>116</v>
      </c>
      <c r="G6" s="33">
        <v>1.65</v>
      </c>
      <c r="H6" s="81" t="str">
        <f>IF(E6="","",IF((E6*G6)&lt;0,"DNQ",E5*G6))</f>
        <v/>
      </c>
      <c r="I6" s="48"/>
    </row>
    <row r="7" spans="1:10" ht="18" customHeight="1" thickBot="1" x14ac:dyDescent="0.3">
      <c r="A7" s="45"/>
      <c r="C7" s="14"/>
      <c r="D7" s="14"/>
      <c r="E7" s="14"/>
      <c r="F7" s="14"/>
      <c r="G7" s="11"/>
      <c r="H7" s="82">
        <f>SUM(H5:H6)</f>
        <v>0</v>
      </c>
      <c r="I7" s="48"/>
    </row>
    <row r="8" spans="1:10" ht="15.75" thickBot="1" x14ac:dyDescent="0.3">
      <c r="A8" s="45"/>
      <c r="C8" s="14"/>
      <c r="D8" s="14"/>
      <c r="E8" s="14"/>
      <c r="F8" s="14"/>
      <c r="G8" s="14"/>
      <c r="H8" s="49"/>
      <c r="I8" s="48"/>
    </row>
    <row r="9" spans="1:10" ht="30.6" customHeight="1" x14ac:dyDescent="0.3">
      <c r="A9" s="45"/>
      <c r="B9" s="27" t="s">
        <v>11</v>
      </c>
      <c r="C9" s="6" t="s">
        <v>118</v>
      </c>
      <c r="D9" s="25" t="s">
        <v>606</v>
      </c>
      <c r="E9" s="25" t="s">
        <v>119</v>
      </c>
      <c r="F9" s="25" t="s">
        <v>18</v>
      </c>
      <c r="G9" s="25" t="s">
        <v>660</v>
      </c>
      <c r="H9" s="26" t="s">
        <v>658</v>
      </c>
      <c r="I9" s="50"/>
    </row>
    <row r="10" spans="1:10" ht="18" customHeight="1" x14ac:dyDescent="0.3">
      <c r="A10" s="45"/>
      <c r="B10" s="30" t="s">
        <v>15</v>
      </c>
      <c r="C10" s="7"/>
      <c r="D10" s="28" t="str">
        <f>IF(C10="","",VLOOKUP(C10,'drop downs'!B:D,3,FALSE))</f>
        <v/>
      </c>
      <c r="E10" s="23"/>
      <c r="F10" s="28" t="s">
        <v>79</v>
      </c>
      <c r="G10" s="32">
        <v>65</v>
      </c>
      <c r="H10" s="79" t="str">
        <f>IF(C10="","",IF((D10*E10*G10)&lt;0,"DNQ",D10*E10*G10))</f>
        <v/>
      </c>
      <c r="I10" s="50"/>
    </row>
    <row r="11" spans="1:10" ht="18" customHeight="1" x14ac:dyDescent="0.3">
      <c r="A11" s="45"/>
      <c r="B11" s="30" t="s">
        <v>15</v>
      </c>
      <c r="C11" s="7"/>
      <c r="D11" s="28" t="str">
        <f>IF(C11="","",VLOOKUP(C11,'drop downs'!B:D,3,FALSE))</f>
        <v/>
      </c>
      <c r="E11" s="23"/>
      <c r="F11" s="28" t="s">
        <v>79</v>
      </c>
      <c r="G11" s="32">
        <v>65</v>
      </c>
      <c r="H11" s="79" t="str">
        <f>IF(C11="","",IF((D11*E11*G11)&lt;0,"DNQ",D11*E11*G11))</f>
        <v/>
      </c>
      <c r="I11" s="50"/>
    </row>
    <row r="12" spans="1:10" ht="18" customHeight="1" x14ac:dyDescent="0.3">
      <c r="A12" s="45"/>
      <c r="B12" s="30" t="s">
        <v>15</v>
      </c>
      <c r="C12" s="12" t="s">
        <v>413</v>
      </c>
      <c r="D12" s="23"/>
      <c r="E12" s="23"/>
      <c r="F12" s="28" t="s">
        <v>79</v>
      </c>
      <c r="G12" s="32">
        <v>32</v>
      </c>
      <c r="H12" s="79" t="str">
        <f t="shared" ref="H12" si="0">IF(E12="","",IF((D12*E12*G12)&lt;0,"DNQ",D12*E12*G12))</f>
        <v/>
      </c>
      <c r="I12" s="50"/>
    </row>
    <row r="13" spans="1:10" ht="18" customHeight="1" thickBot="1" x14ac:dyDescent="0.35">
      <c r="A13" s="45"/>
      <c r="B13" s="31" t="s">
        <v>15</v>
      </c>
      <c r="C13" s="13" t="s">
        <v>120</v>
      </c>
      <c r="D13" s="24"/>
      <c r="E13" s="24"/>
      <c r="F13" s="29" t="s">
        <v>83</v>
      </c>
      <c r="G13" s="33">
        <v>137</v>
      </c>
      <c r="H13" s="81" t="str">
        <f>IF(E13="","",IF((D13*E13*G13)&lt;0,"DNQ",D13*E13*G13))</f>
        <v/>
      </c>
      <c r="I13" s="50"/>
    </row>
    <row r="14" spans="1:10" ht="18" customHeight="1" thickBot="1" x14ac:dyDescent="0.35">
      <c r="A14" s="45"/>
      <c r="C14" s="14"/>
      <c r="D14" s="14"/>
      <c r="E14" s="14"/>
      <c r="F14" s="14"/>
      <c r="G14" s="11"/>
      <c r="H14" s="82">
        <f>SUM(H10:H13)</f>
        <v>0</v>
      </c>
      <c r="I14" s="50"/>
    </row>
    <row r="15" spans="1:10" ht="18" customHeight="1" thickBot="1" x14ac:dyDescent="0.35">
      <c r="A15" s="45"/>
      <c r="C15" s="14"/>
      <c r="D15" s="14"/>
      <c r="E15" s="14"/>
      <c r="F15" s="14"/>
      <c r="G15" s="14"/>
      <c r="H15" s="49"/>
      <c r="I15" s="50"/>
    </row>
    <row r="16" spans="1:10" ht="30" x14ac:dyDescent="0.3">
      <c r="A16" s="45"/>
      <c r="B16" s="27" t="s">
        <v>11</v>
      </c>
      <c r="C16" s="6" t="s">
        <v>513</v>
      </c>
      <c r="D16" s="97" t="s">
        <v>607</v>
      </c>
      <c r="E16" s="97" t="s">
        <v>608</v>
      </c>
      <c r="F16" s="25" t="s">
        <v>18</v>
      </c>
      <c r="G16" s="25" t="s">
        <v>660</v>
      </c>
      <c r="H16" s="26" t="s">
        <v>658</v>
      </c>
      <c r="I16" s="50"/>
    </row>
    <row r="17" spans="1:9" ht="18" customHeight="1" x14ac:dyDescent="0.3">
      <c r="A17" s="45"/>
      <c r="B17" s="30" t="s">
        <v>15</v>
      </c>
      <c r="C17" s="12" t="s">
        <v>483</v>
      </c>
      <c r="D17" s="23"/>
      <c r="E17" s="23"/>
      <c r="F17" s="28" t="s">
        <v>605</v>
      </c>
      <c r="G17" s="32">
        <v>7</v>
      </c>
      <c r="H17" s="79" t="str">
        <f>IF(E17="","",IF((D17*E17*G17)&lt;0,"DNQ",D17*E17*G17))</f>
        <v/>
      </c>
      <c r="I17" s="50"/>
    </row>
    <row r="18" spans="1:9" ht="18" customHeight="1" x14ac:dyDescent="0.3">
      <c r="A18" s="45"/>
      <c r="B18" s="30" t="s">
        <v>15</v>
      </c>
      <c r="C18" s="12" t="s">
        <v>484</v>
      </c>
      <c r="D18" s="23"/>
      <c r="E18" s="23"/>
      <c r="F18" s="28" t="s">
        <v>605</v>
      </c>
      <c r="G18" s="32">
        <v>5.5</v>
      </c>
      <c r="H18" s="79" t="str">
        <f t="shared" ref="H18:H49" si="1">IF(E18="","",IF((D18*E18*G18)&lt;0,"DNQ",D18*E18*G18))</f>
        <v/>
      </c>
      <c r="I18" s="50"/>
    </row>
    <row r="19" spans="1:9" ht="18" customHeight="1" x14ac:dyDescent="0.3">
      <c r="A19" s="45"/>
      <c r="B19" s="30" t="s">
        <v>15</v>
      </c>
      <c r="C19" s="12" t="s">
        <v>505</v>
      </c>
      <c r="D19" s="23"/>
      <c r="E19" s="23"/>
      <c r="F19" s="28" t="s">
        <v>605</v>
      </c>
      <c r="G19" s="32">
        <v>7.3</v>
      </c>
      <c r="H19" s="79" t="str">
        <f t="shared" si="1"/>
        <v/>
      </c>
      <c r="I19" s="50"/>
    </row>
    <row r="20" spans="1:9" ht="18" customHeight="1" x14ac:dyDescent="0.3">
      <c r="A20" s="45"/>
      <c r="B20" s="30" t="s">
        <v>15</v>
      </c>
      <c r="C20" s="12" t="s">
        <v>506</v>
      </c>
      <c r="D20" s="23"/>
      <c r="E20" s="23"/>
      <c r="F20" s="28" t="s">
        <v>605</v>
      </c>
      <c r="G20" s="32">
        <v>6</v>
      </c>
      <c r="H20" s="79" t="str">
        <f t="shared" si="1"/>
        <v/>
      </c>
      <c r="I20" s="50"/>
    </row>
    <row r="21" spans="1:9" ht="18" customHeight="1" x14ac:dyDescent="0.3">
      <c r="A21" s="45"/>
      <c r="B21" s="30" t="s">
        <v>15</v>
      </c>
      <c r="C21" s="12" t="s">
        <v>507</v>
      </c>
      <c r="D21" s="23"/>
      <c r="E21" s="23"/>
      <c r="F21" s="28" t="s">
        <v>605</v>
      </c>
      <c r="G21" s="32">
        <v>6.1</v>
      </c>
      <c r="H21" s="79" t="str">
        <f t="shared" si="1"/>
        <v/>
      </c>
      <c r="I21" s="50"/>
    </row>
    <row r="22" spans="1:9" ht="18" customHeight="1" x14ac:dyDescent="0.3">
      <c r="A22" s="45"/>
      <c r="B22" s="30" t="s">
        <v>15</v>
      </c>
      <c r="C22" s="12" t="s">
        <v>508</v>
      </c>
      <c r="D22" s="23"/>
      <c r="E22" s="23"/>
      <c r="F22" s="28" t="s">
        <v>605</v>
      </c>
      <c r="G22" s="32">
        <v>5.2</v>
      </c>
      <c r="H22" s="79" t="str">
        <f t="shared" si="1"/>
        <v/>
      </c>
      <c r="I22" s="50"/>
    </row>
    <row r="23" spans="1:9" ht="18" customHeight="1" x14ac:dyDescent="0.3">
      <c r="A23" s="45"/>
      <c r="B23" s="30" t="s">
        <v>15</v>
      </c>
      <c r="C23" s="12" t="s">
        <v>485</v>
      </c>
      <c r="D23" s="23"/>
      <c r="E23" s="23"/>
      <c r="F23" s="28" t="s">
        <v>605</v>
      </c>
      <c r="G23" s="32">
        <v>3.8</v>
      </c>
      <c r="H23" s="79" t="str">
        <f t="shared" si="1"/>
        <v/>
      </c>
      <c r="I23" s="50"/>
    </row>
    <row r="24" spans="1:9" ht="18" customHeight="1" x14ac:dyDescent="0.3">
      <c r="A24" s="45"/>
      <c r="B24" s="30" t="s">
        <v>15</v>
      </c>
      <c r="C24" s="12" t="s">
        <v>486</v>
      </c>
      <c r="D24" s="23"/>
      <c r="E24" s="23"/>
      <c r="F24" s="28" t="s">
        <v>605</v>
      </c>
      <c r="G24" s="32">
        <v>3</v>
      </c>
      <c r="H24" s="79" t="str">
        <f t="shared" si="1"/>
        <v/>
      </c>
      <c r="I24" s="50"/>
    </row>
    <row r="25" spans="1:9" ht="18" customHeight="1" x14ac:dyDescent="0.3">
      <c r="A25" s="45"/>
      <c r="B25" s="30" t="s">
        <v>15</v>
      </c>
      <c r="C25" s="12" t="s">
        <v>509</v>
      </c>
      <c r="D25" s="23"/>
      <c r="E25" s="23"/>
      <c r="F25" s="28" t="s">
        <v>605</v>
      </c>
      <c r="G25" s="32">
        <v>4</v>
      </c>
      <c r="H25" s="79" t="str">
        <f t="shared" si="1"/>
        <v/>
      </c>
      <c r="I25" s="50"/>
    </row>
    <row r="26" spans="1:9" ht="18" customHeight="1" x14ac:dyDescent="0.3">
      <c r="A26" s="45"/>
      <c r="B26" s="30" t="s">
        <v>15</v>
      </c>
      <c r="C26" s="12" t="s">
        <v>510</v>
      </c>
      <c r="D26" s="23"/>
      <c r="E26" s="23"/>
      <c r="F26" s="28" t="s">
        <v>605</v>
      </c>
      <c r="G26" s="32">
        <v>3.3</v>
      </c>
      <c r="H26" s="79" t="str">
        <f t="shared" si="1"/>
        <v/>
      </c>
      <c r="I26" s="50"/>
    </row>
    <row r="27" spans="1:9" ht="18" customHeight="1" x14ac:dyDescent="0.3">
      <c r="A27" s="45"/>
      <c r="B27" s="30" t="s">
        <v>15</v>
      </c>
      <c r="C27" s="12" t="s">
        <v>511</v>
      </c>
      <c r="D27" s="23"/>
      <c r="E27" s="23"/>
      <c r="F27" s="28" t="s">
        <v>605</v>
      </c>
      <c r="G27" s="32">
        <v>3.3</v>
      </c>
      <c r="H27" s="79" t="str">
        <f t="shared" si="1"/>
        <v/>
      </c>
      <c r="I27" s="50"/>
    </row>
    <row r="28" spans="1:9" ht="18" customHeight="1" x14ac:dyDescent="0.3">
      <c r="A28" s="45"/>
      <c r="B28" s="30" t="s">
        <v>15</v>
      </c>
      <c r="C28" s="12" t="s">
        <v>512</v>
      </c>
      <c r="D28" s="23"/>
      <c r="E28" s="23"/>
      <c r="F28" s="28" t="s">
        <v>605</v>
      </c>
      <c r="G28" s="32">
        <v>2.8</v>
      </c>
      <c r="H28" s="79" t="str">
        <f t="shared" si="1"/>
        <v/>
      </c>
      <c r="I28" s="50"/>
    </row>
    <row r="29" spans="1:9" ht="18" customHeight="1" x14ac:dyDescent="0.3">
      <c r="A29" s="45"/>
      <c r="B29" s="30" t="s">
        <v>15</v>
      </c>
      <c r="C29" s="12" t="s">
        <v>487</v>
      </c>
      <c r="D29" s="23"/>
      <c r="E29" s="23"/>
      <c r="F29" s="28" t="s">
        <v>605</v>
      </c>
      <c r="G29" s="32">
        <v>25</v>
      </c>
      <c r="H29" s="79" t="str">
        <f t="shared" si="1"/>
        <v/>
      </c>
      <c r="I29" s="50"/>
    </row>
    <row r="30" spans="1:9" ht="18" customHeight="1" x14ac:dyDescent="0.3">
      <c r="A30" s="45"/>
      <c r="B30" s="30" t="s">
        <v>15</v>
      </c>
      <c r="C30" s="12" t="s">
        <v>488</v>
      </c>
      <c r="D30" s="23"/>
      <c r="E30" s="23"/>
      <c r="F30" s="28" t="s">
        <v>605</v>
      </c>
      <c r="G30" s="32">
        <v>26</v>
      </c>
      <c r="H30" s="79" t="str">
        <f t="shared" si="1"/>
        <v/>
      </c>
      <c r="I30" s="50"/>
    </row>
    <row r="31" spans="1:9" ht="18" customHeight="1" x14ac:dyDescent="0.3">
      <c r="A31" s="45"/>
      <c r="B31" s="30" t="s">
        <v>15</v>
      </c>
      <c r="C31" s="12" t="s">
        <v>489</v>
      </c>
      <c r="D31" s="23"/>
      <c r="E31" s="23"/>
      <c r="F31" s="28" t="s">
        <v>605</v>
      </c>
      <c r="G31" s="32">
        <v>29</v>
      </c>
      <c r="H31" s="79" t="str">
        <f t="shared" si="1"/>
        <v/>
      </c>
      <c r="I31" s="50"/>
    </row>
    <row r="32" spans="1:9" ht="18" customHeight="1" x14ac:dyDescent="0.3">
      <c r="A32" s="45"/>
      <c r="B32" s="30" t="s">
        <v>15</v>
      </c>
      <c r="C32" s="12" t="s">
        <v>490</v>
      </c>
      <c r="D32" s="23"/>
      <c r="E32" s="23"/>
      <c r="F32" s="28" t="s">
        <v>605</v>
      </c>
      <c r="G32" s="32">
        <v>19</v>
      </c>
      <c r="H32" s="79" t="str">
        <f t="shared" si="1"/>
        <v/>
      </c>
      <c r="I32" s="50"/>
    </row>
    <row r="33" spans="1:9" ht="18" customHeight="1" x14ac:dyDescent="0.3">
      <c r="A33" s="45"/>
      <c r="B33" s="30" t="s">
        <v>15</v>
      </c>
      <c r="C33" s="12" t="s">
        <v>491</v>
      </c>
      <c r="D33" s="23"/>
      <c r="E33" s="23"/>
      <c r="F33" s="28" t="s">
        <v>605</v>
      </c>
      <c r="G33" s="32">
        <v>18</v>
      </c>
      <c r="H33" s="79" t="str">
        <f t="shared" si="1"/>
        <v/>
      </c>
      <c r="I33" s="50"/>
    </row>
    <row r="34" spans="1:9" ht="18" customHeight="1" x14ac:dyDescent="0.3">
      <c r="A34" s="45"/>
      <c r="B34" s="30" t="s">
        <v>15</v>
      </c>
      <c r="C34" s="12" t="s">
        <v>492</v>
      </c>
      <c r="D34" s="23"/>
      <c r="E34" s="23"/>
      <c r="F34" s="28" t="s">
        <v>605</v>
      </c>
      <c r="G34" s="32">
        <v>18</v>
      </c>
      <c r="H34" s="79" t="str">
        <f t="shared" si="1"/>
        <v/>
      </c>
      <c r="I34" s="50"/>
    </row>
    <row r="35" spans="1:9" ht="18" customHeight="1" x14ac:dyDescent="0.3">
      <c r="A35" s="45"/>
      <c r="B35" s="30" t="s">
        <v>15</v>
      </c>
      <c r="C35" s="12" t="s">
        <v>493</v>
      </c>
      <c r="D35" s="23"/>
      <c r="E35" s="23"/>
      <c r="F35" s="28" t="s">
        <v>605</v>
      </c>
      <c r="G35" s="32">
        <v>9.6</v>
      </c>
      <c r="H35" s="79" t="str">
        <f t="shared" si="1"/>
        <v/>
      </c>
      <c r="I35" s="50"/>
    </row>
    <row r="36" spans="1:9" ht="18" customHeight="1" x14ac:dyDescent="0.3">
      <c r="A36" s="45"/>
      <c r="B36" s="30" t="s">
        <v>15</v>
      </c>
      <c r="C36" s="12" t="s">
        <v>494</v>
      </c>
      <c r="D36" s="23"/>
      <c r="E36" s="23"/>
      <c r="F36" s="28" t="s">
        <v>605</v>
      </c>
      <c r="G36" s="32">
        <v>12</v>
      </c>
      <c r="H36" s="79" t="str">
        <f t="shared" si="1"/>
        <v/>
      </c>
      <c r="I36" s="50"/>
    </row>
    <row r="37" spans="1:9" ht="18" customHeight="1" x14ac:dyDescent="0.3">
      <c r="A37" s="45"/>
      <c r="B37" s="30" t="s">
        <v>15</v>
      </c>
      <c r="C37" s="12" t="s">
        <v>495</v>
      </c>
      <c r="D37" s="23"/>
      <c r="E37" s="23"/>
      <c r="F37" s="28" t="s">
        <v>605</v>
      </c>
      <c r="G37" s="32">
        <v>16</v>
      </c>
      <c r="H37" s="79" t="str">
        <f t="shared" si="1"/>
        <v/>
      </c>
      <c r="I37" s="50"/>
    </row>
    <row r="38" spans="1:9" ht="18" customHeight="1" x14ac:dyDescent="0.3">
      <c r="A38" s="45"/>
      <c r="B38" s="30" t="s">
        <v>15</v>
      </c>
      <c r="C38" s="12" t="s">
        <v>496</v>
      </c>
      <c r="D38" s="23"/>
      <c r="E38" s="23"/>
      <c r="F38" s="28" t="s">
        <v>605</v>
      </c>
      <c r="G38" s="32">
        <v>4</v>
      </c>
      <c r="H38" s="79" t="str">
        <f t="shared" si="1"/>
        <v/>
      </c>
      <c r="I38" s="50"/>
    </row>
    <row r="39" spans="1:9" ht="18" customHeight="1" x14ac:dyDescent="0.3">
      <c r="A39" s="45"/>
      <c r="B39" s="30" t="s">
        <v>15</v>
      </c>
      <c r="C39" s="12" t="s">
        <v>497</v>
      </c>
      <c r="D39" s="23"/>
      <c r="E39" s="23"/>
      <c r="F39" s="28" t="s">
        <v>605</v>
      </c>
      <c r="G39" s="32">
        <v>3.25</v>
      </c>
      <c r="H39" s="79" t="str">
        <f t="shared" si="1"/>
        <v/>
      </c>
      <c r="I39" s="50"/>
    </row>
    <row r="40" spans="1:9" ht="18" customHeight="1" x14ac:dyDescent="0.3">
      <c r="A40" s="45"/>
      <c r="B40" s="30" t="s">
        <v>15</v>
      </c>
      <c r="C40" s="12" t="s">
        <v>498</v>
      </c>
      <c r="D40" s="23"/>
      <c r="E40" s="23"/>
      <c r="F40" s="28" t="s">
        <v>605</v>
      </c>
      <c r="G40" s="32">
        <v>3.1</v>
      </c>
      <c r="H40" s="79" t="str">
        <f t="shared" si="1"/>
        <v/>
      </c>
      <c r="I40" s="50"/>
    </row>
    <row r="41" spans="1:9" ht="18" customHeight="1" x14ac:dyDescent="0.3">
      <c r="A41" s="45"/>
      <c r="B41" s="30" t="s">
        <v>15</v>
      </c>
      <c r="C41" s="12" t="s">
        <v>499</v>
      </c>
      <c r="D41" s="23"/>
      <c r="E41" s="23"/>
      <c r="F41" s="28" t="s">
        <v>605</v>
      </c>
      <c r="G41" s="32">
        <v>4.2</v>
      </c>
      <c r="H41" s="79" t="str">
        <f t="shared" si="1"/>
        <v/>
      </c>
      <c r="I41" s="50"/>
    </row>
    <row r="42" spans="1:9" ht="18" customHeight="1" x14ac:dyDescent="0.3">
      <c r="A42" s="45"/>
      <c r="B42" s="30" t="s">
        <v>15</v>
      </c>
      <c r="C42" s="12" t="s">
        <v>500</v>
      </c>
      <c r="D42" s="23"/>
      <c r="E42" s="23"/>
      <c r="F42" s="28" t="s">
        <v>605</v>
      </c>
      <c r="G42" s="32">
        <v>3.5</v>
      </c>
      <c r="H42" s="79" t="str">
        <f t="shared" si="1"/>
        <v/>
      </c>
      <c r="I42" s="50"/>
    </row>
    <row r="43" spans="1:9" ht="18" customHeight="1" x14ac:dyDescent="0.3">
      <c r="A43" s="45"/>
      <c r="B43" s="30" t="s">
        <v>15</v>
      </c>
      <c r="C43" s="12" t="s">
        <v>501</v>
      </c>
      <c r="D43" s="23"/>
      <c r="E43" s="23"/>
      <c r="F43" s="28" t="s">
        <v>605</v>
      </c>
      <c r="G43" s="32">
        <v>3.5</v>
      </c>
      <c r="H43" s="79" t="str">
        <f t="shared" si="1"/>
        <v/>
      </c>
      <c r="I43" s="50"/>
    </row>
    <row r="44" spans="1:9" ht="18" customHeight="1" x14ac:dyDescent="0.3">
      <c r="A44" s="45"/>
      <c r="B44" s="30" t="s">
        <v>15</v>
      </c>
      <c r="C44" s="12" t="s">
        <v>502</v>
      </c>
      <c r="D44" s="23"/>
      <c r="E44" s="23"/>
      <c r="F44" s="28" t="s">
        <v>605</v>
      </c>
      <c r="G44" s="32">
        <v>3.5</v>
      </c>
      <c r="H44" s="79" t="str">
        <f t="shared" si="1"/>
        <v/>
      </c>
      <c r="I44" s="50"/>
    </row>
    <row r="45" spans="1:9" ht="18" customHeight="1" x14ac:dyDescent="0.3">
      <c r="A45" s="45"/>
      <c r="B45" s="30" t="s">
        <v>15</v>
      </c>
      <c r="C45" s="12" t="s">
        <v>503</v>
      </c>
      <c r="D45" s="23"/>
      <c r="E45" s="23"/>
      <c r="F45" s="28" t="s">
        <v>605</v>
      </c>
      <c r="G45" s="32">
        <v>3</v>
      </c>
      <c r="H45" s="79" t="str">
        <f t="shared" si="1"/>
        <v/>
      </c>
      <c r="I45" s="50"/>
    </row>
    <row r="46" spans="1:9" ht="18" customHeight="1" x14ac:dyDescent="0.3">
      <c r="A46" s="45"/>
      <c r="B46" s="30" t="s">
        <v>15</v>
      </c>
      <c r="C46" s="12" t="s">
        <v>504</v>
      </c>
      <c r="D46" s="23"/>
      <c r="E46" s="23"/>
      <c r="F46" s="28" t="s">
        <v>605</v>
      </c>
      <c r="G46" s="32">
        <v>3</v>
      </c>
      <c r="H46" s="79" t="str">
        <f t="shared" si="1"/>
        <v/>
      </c>
      <c r="I46" s="50"/>
    </row>
    <row r="47" spans="1:9" ht="18" customHeight="1" x14ac:dyDescent="0.3">
      <c r="A47" s="45"/>
      <c r="B47" s="30" t="s">
        <v>15</v>
      </c>
      <c r="C47" s="12" t="s">
        <v>691</v>
      </c>
      <c r="D47" s="23"/>
      <c r="E47" s="23"/>
      <c r="F47" s="28" t="s">
        <v>605</v>
      </c>
      <c r="G47" s="32">
        <v>25</v>
      </c>
      <c r="H47" s="79" t="str">
        <f t="shared" si="1"/>
        <v/>
      </c>
      <c r="I47" s="50"/>
    </row>
    <row r="48" spans="1:9" ht="18" customHeight="1" x14ac:dyDescent="0.3">
      <c r="A48" s="45"/>
      <c r="B48" s="30" t="s">
        <v>15</v>
      </c>
      <c r="C48" s="12" t="s">
        <v>692</v>
      </c>
      <c r="D48" s="23"/>
      <c r="E48" s="23"/>
      <c r="F48" s="28" t="s">
        <v>605</v>
      </c>
      <c r="G48" s="32">
        <v>26</v>
      </c>
      <c r="H48" s="79" t="str">
        <f t="shared" si="1"/>
        <v/>
      </c>
      <c r="I48" s="50"/>
    </row>
    <row r="49" spans="1:10" ht="18" customHeight="1" thickBot="1" x14ac:dyDescent="0.35">
      <c r="A49" s="45"/>
      <c r="B49" s="31" t="s">
        <v>15</v>
      </c>
      <c r="C49" s="13" t="s">
        <v>693</v>
      </c>
      <c r="D49" s="24"/>
      <c r="E49" s="24"/>
      <c r="F49" s="29" t="s">
        <v>605</v>
      </c>
      <c r="G49" s="33">
        <v>29</v>
      </c>
      <c r="H49" s="81" t="str">
        <f t="shared" si="1"/>
        <v/>
      </c>
      <c r="I49" s="50"/>
    </row>
    <row r="50" spans="1:10" ht="18" customHeight="1" thickBot="1" x14ac:dyDescent="0.35">
      <c r="A50" s="45"/>
      <c r="C50" s="14"/>
      <c r="D50" s="14"/>
      <c r="E50" s="14"/>
      <c r="F50" s="14"/>
      <c r="G50" s="14"/>
      <c r="H50" s="82">
        <f>SUM(H17:H49)</f>
        <v>0</v>
      </c>
      <c r="I50" s="48"/>
      <c r="J50" s="3"/>
    </row>
    <row r="51" spans="1:10" ht="15.75" thickBot="1" x14ac:dyDescent="0.3">
      <c r="A51" s="45"/>
      <c r="C51" s="14"/>
      <c r="D51" s="14"/>
      <c r="E51" s="14"/>
      <c r="F51" s="14"/>
      <c r="G51" s="14"/>
      <c r="H51" s="49"/>
      <c r="I51" s="48"/>
    </row>
    <row r="52" spans="1:10" ht="30" customHeight="1" x14ac:dyDescent="0.25">
      <c r="A52" s="45"/>
      <c r="B52" s="27" t="s">
        <v>11</v>
      </c>
      <c r="C52" s="133" t="s">
        <v>121</v>
      </c>
      <c r="D52" s="133"/>
      <c r="E52" s="25" t="s">
        <v>17</v>
      </c>
      <c r="F52" s="25" t="s">
        <v>18</v>
      </c>
      <c r="G52" s="25" t="s">
        <v>660</v>
      </c>
      <c r="H52" s="26" t="s">
        <v>658</v>
      </c>
      <c r="I52" s="48"/>
    </row>
    <row r="53" spans="1:10" ht="18" customHeight="1" x14ac:dyDescent="0.25">
      <c r="A53" s="45"/>
      <c r="B53" s="30" t="s">
        <v>15</v>
      </c>
      <c r="C53" s="135" t="s">
        <v>122</v>
      </c>
      <c r="D53" s="135"/>
      <c r="E53" s="23"/>
      <c r="F53" s="28" t="s">
        <v>123</v>
      </c>
      <c r="G53" s="32">
        <v>50</v>
      </c>
      <c r="H53" s="79" t="str">
        <f>IF(E53="","",IF((E53*G53)&lt;0,"DNQ",E53*G53))</f>
        <v/>
      </c>
      <c r="I53" s="48"/>
    </row>
    <row r="54" spans="1:10" ht="18" customHeight="1" x14ac:dyDescent="0.25">
      <c r="A54" s="45"/>
      <c r="B54" s="30" t="s">
        <v>15</v>
      </c>
      <c r="C54" s="135" t="s">
        <v>124</v>
      </c>
      <c r="D54" s="135"/>
      <c r="E54" s="23"/>
      <c r="F54" s="28" t="s">
        <v>123</v>
      </c>
      <c r="G54" s="32">
        <v>79</v>
      </c>
      <c r="H54" s="79" t="str">
        <f t="shared" ref="H54:H99" si="2">IF(E54="","",IF((E54*G54)&lt;0,"DNQ",E54*G54))</f>
        <v/>
      </c>
      <c r="I54" s="48"/>
    </row>
    <row r="55" spans="1:10" ht="18" customHeight="1" x14ac:dyDescent="0.25">
      <c r="A55" s="45"/>
      <c r="B55" s="30" t="s">
        <v>15</v>
      </c>
      <c r="C55" s="135" t="s">
        <v>125</v>
      </c>
      <c r="D55" s="135"/>
      <c r="E55" s="23"/>
      <c r="F55" s="28" t="s">
        <v>123</v>
      </c>
      <c r="G55" s="32">
        <v>158</v>
      </c>
      <c r="H55" s="79" t="str">
        <f t="shared" si="2"/>
        <v/>
      </c>
      <c r="I55" s="48"/>
    </row>
    <row r="56" spans="1:10" ht="18" customHeight="1" x14ac:dyDescent="0.25">
      <c r="A56" s="45"/>
      <c r="B56" s="30" t="s">
        <v>15</v>
      </c>
      <c r="C56" s="135" t="s">
        <v>126</v>
      </c>
      <c r="D56" s="135"/>
      <c r="E56" s="23"/>
      <c r="F56" s="28" t="s">
        <v>123</v>
      </c>
      <c r="G56" s="32">
        <v>237</v>
      </c>
      <c r="H56" s="79" t="str">
        <f t="shared" si="2"/>
        <v/>
      </c>
      <c r="I56" s="48"/>
    </row>
    <row r="57" spans="1:10" ht="18" customHeight="1" x14ac:dyDescent="0.25">
      <c r="A57" s="45"/>
      <c r="B57" s="30" t="s">
        <v>15</v>
      </c>
      <c r="C57" s="135" t="s">
        <v>127</v>
      </c>
      <c r="D57" s="135"/>
      <c r="E57" s="23"/>
      <c r="F57" s="28" t="s">
        <v>123</v>
      </c>
      <c r="G57" s="32">
        <v>316</v>
      </c>
      <c r="H57" s="79" t="str">
        <f t="shared" si="2"/>
        <v/>
      </c>
      <c r="I57" s="48"/>
    </row>
    <row r="58" spans="1:10" ht="18" customHeight="1" x14ac:dyDescent="0.25">
      <c r="A58" s="45"/>
      <c r="B58" s="30" t="s">
        <v>15</v>
      </c>
      <c r="C58" s="135" t="s">
        <v>128</v>
      </c>
      <c r="D58" s="135"/>
      <c r="E58" s="23"/>
      <c r="F58" s="28" t="s">
        <v>123</v>
      </c>
      <c r="G58" s="32">
        <v>316</v>
      </c>
      <c r="H58" s="79" t="str">
        <f t="shared" si="2"/>
        <v/>
      </c>
      <c r="I58" s="48"/>
    </row>
    <row r="59" spans="1:10" ht="18" customHeight="1" x14ac:dyDescent="0.25">
      <c r="A59" s="45"/>
      <c r="B59" s="30" t="s">
        <v>15</v>
      </c>
      <c r="C59" s="135" t="s">
        <v>129</v>
      </c>
      <c r="D59" s="135"/>
      <c r="E59" s="23"/>
      <c r="F59" s="28" t="s">
        <v>123</v>
      </c>
      <c r="G59" s="32">
        <v>631</v>
      </c>
      <c r="H59" s="79" t="str">
        <f t="shared" si="2"/>
        <v/>
      </c>
      <c r="I59" s="48"/>
    </row>
    <row r="60" spans="1:10" ht="18" customHeight="1" x14ac:dyDescent="0.25">
      <c r="A60" s="45"/>
      <c r="B60" s="30" t="s">
        <v>15</v>
      </c>
      <c r="C60" s="135" t="s">
        <v>130</v>
      </c>
      <c r="D60" s="135"/>
      <c r="E60" s="23"/>
      <c r="F60" s="28" t="s">
        <v>123</v>
      </c>
      <c r="G60" s="32">
        <v>950</v>
      </c>
      <c r="H60" s="79" t="str">
        <f t="shared" si="2"/>
        <v/>
      </c>
      <c r="I60" s="48"/>
    </row>
    <row r="61" spans="1:10" ht="18" customHeight="1" x14ac:dyDescent="0.25">
      <c r="A61" s="45"/>
      <c r="B61" s="30" t="s">
        <v>15</v>
      </c>
      <c r="C61" s="135" t="s">
        <v>131</v>
      </c>
      <c r="D61" s="135"/>
      <c r="E61" s="23"/>
      <c r="F61" s="28" t="s">
        <v>123</v>
      </c>
      <c r="G61" s="32">
        <v>1260</v>
      </c>
      <c r="H61" s="79" t="str">
        <f t="shared" si="2"/>
        <v/>
      </c>
      <c r="I61" s="48"/>
    </row>
    <row r="62" spans="1:10" ht="18" customHeight="1" x14ac:dyDescent="0.25">
      <c r="A62" s="45"/>
      <c r="B62" s="30" t="s">
        <v>15</v>
      </c>
      <c r="C62" s="135" t="s">
        <v>132</v>
      </c>
      <c r="D62" s="135"/>
      <c r="E62" s="23"/>
      <c r="F62" s="28" t="s">
        <v>123</v>
      </c>
      <c r="G62" s="32">
        <v>710</v>
      </c>
      <c r="H62" s="79" t="str">
        <f t="shared" si="2"/>
        <v/>
      </c>
      <c r="I62" s="48"/>
    </row>
    <row r="63" spans="1:10" ht="18" customHeight="1" x14ac:dyDescent="0.25">
      <c r="A63" s="45"/>
      <c r="B63" s="30" t="s">
        <v>15</v>
      </c>
      <c r="C63" s="135" t="s">
        <v>133</v>
      </c>
      <c r="D63" s="135"/>
      <c r="E63" s="23"/>
      <c r="F63" s="28" t="s">
        <v>123</v>
      </c>
      <c r="G63" s="32">
        <v>1420</v>
      </c>
      <c r="H63" s="79" t="str">
        <f t="shared" si="2"/>
        <v/>
      </c>
      <c r="I63" s="48"/>
    </row>
    <row r="64" spans="1:10" ht="18" customHeight="1" x14ac:dyDescent="0.25">
      <c r="A64" s="45"/>
      <c r="B64" s="30" t="s">
        <v>15</v>
      </c>
      <c r="C64" s="135" t="s">
        <v>134</v>
      </c>
      <c r="D64" s="135"/>
      <c r="E64" s="23"/>
      <c r="F64" s="28" t="s">
        <v>123</v>
      </c>
      <c r="G64" s="32">
        <v>2130</v>
      </c>
      <c r="H64" s="79" t="str">
        <f t="shared" si="2"/>
        <v/>
      </c>
      <c r="I64" s="48"/>
    </row>
    <row r="65" spans="1:9" ht="18" customHeight="1" x14ac:dyDescent="0.25">
      <c r="A65" s="45"/>
      <c r="B65" s="30" t="s">
        <v>15</v>
      </c>
      <c r="C65" s="135" t="s">
        <v>135</v>
      </c>
      <c r="D65" s="135"/>
      <c r="E65" s="23"/>
      <c r="F65" s="28" t="s">
        <v>123</v>
      </c>
      <c r="G65" s="32">
        <v>2840</v>
      </c>
      <c r="H65" s="79" t="str">
        <f t="shared" si="2"/>
        <v/>
      </c>
      <c r="I65" s="48"/>
    </row>
    <row r="66" spans="1:9" ht="18" customHeight="1" x14ac:dyDescent="0.25">
      <c r="A66" s="45"/>
      <c r="B66" s="30" t="s">
        <v>15</v>
      </c>
      <c r="C66" s="135" t="s">
        <v>136</v>
      </c>
      <c r="D66" s="135"/>
      <c r="E66" s="23"/>
      <c r="F66" s="28" t="s">
        <v>123</v>
      </c>
      <c r="G66" s="32">
        <v>1260</v>
      </c>
      <c r="H66" s="79" t="str">
        <f t="shared" si="2"/>
        <v/>
      </c>
      <c r="I66" s="48"/>
    </row>
    <row r="67" spans="1:9" ht="18" customHeight="1" x14ac:dyDescent="0.25">
      <c r="A67" s="45"/>
      <c r="B67" s="30" t="s">
        <v>15</v>
      </c>
      <c r="C67" s="135" t="s">
        <v>137</v>
      </c>
      <c r="D67" s="135"/>
      <c r="E67" s="23"/>
      <c r="F67" s="28" t="s">
        <v>123</v>
      </c>
      <c r="G67" s="32">
        <v>2520</v>
      </c>
      <c r="H67" s="79" t="str">
        <f t="shared" si="2"/>
        <v/>
      </c>
      <c r="I67" s="48"/>
    </row>
    <row r="68" spans="1:9" ht="18" customHeight="1" x14ac:dyDescent="0.25">
      <c r="A68" s="45"/>
      <c r="B68" s="30" t="s">
        <v>15</v>
      </c>
      <c r="C68" s="135" t="s">
        <v>138</v>
      </c>
      <c r="D68" s="135"/>
      <c r="E68" s="23"/>
      <c r="F68" s="28" t="s">
        <v>123</v>
      </c>
      <c r="G68" s="32">
        <v>3780</v>
      </c>
      <c r="H68" s="79" t="str">
        <f t="shared" si="2"/>
        <v/>
      </c>
      <c r="I68" s="48"/>
    </row>
    <row r="69" spans="1:9" ht="18" customHeight="1" x14ac:dyDescent="0.25">
      <c r="A69" s="45"/>
      <c r="B69" s="30" t="s">
        <v>15</v>
      </c>
      <c r="C69" s="135" t="s">
        <v>139</v>
      </c>
      <c r="D69" s="135"/>
      <c r="E69" s="23"/>
      <c r="F69" s="28" t="s">
        <v>123</v>
      </c>
      <c r="G69" s="32">
        <v>5050</v>
      </c>
      <c r="H69" s="79" t="str">
        <f t="shared" si="2"/>
        <v/>
      </c>
      <c r="I69" s="48"/>
    </row>
    <row r="70" spans="1:9" ht="18" customHeight="1" x14ac:dyDescent="0.25">
      <c r="A70" s="45"/>
      <c r="B70" s="30" t="s">
        <v>15</v>
      </c>
      <c r="C70" s="135" t="s">
        <v>140</v>
      </c>
      <c r="D70" s="135"/>
      <c r="E70" s="23"/>
      <c r="F70" s="28" t="s">
        <v>79</v>
      </c>
      <c r="G70" s="32">
        <v>5</v>
      </c>
      <c r="H70" s="79" t="str">
        <f t="shared" si="2"/>
        <v/>
      </c>
      <c r="I70" s="48"/>
    </row>
    <row r="71" spans="1:9" ht="18" customHeight="1" x14ac:dyDescent="0.25">
      <c r="A71" s="45"/>
      <c r="B71" s="30" t="s">
        <v>15</v>
      </c>
      <c r="C71" s="135" t="s">
        <v>141</v>
      </c>
      <c r="D71" s="135"/>
      <c r="E71" s="23"/>
      <c r="F71" s="28" t="s">
        <v>142</v>
      </c>
      <c r="G71" s="32">
        <v>42</v>
      </c>
      <c r="H71" s="79" t="str">
        <f t="shared" si="2"/>
        <v/>
      </c>
      <c r="I71" s="48"/>
    </row>
    <row r="72" spans="1:9" ht="18" customHeight="1" x14ac:dyDescent="0.25">
      <c r="A72" s="45"/>
      <c r="B72" s="30" t="s">
        <v>15</v>
      </c>
      <c r="C72" s="135" t="s">
        <v>143</v>
      </c>
      <c r="D72" s="135"/>
      <c r="E72" s="23"/>
      <c r="F72" s="28" t="s">
        <v>87</v>
      </c>
      <c r="G72" s="32">
        <v>27</v>
      </c>
      <c r="H72" s="79" t="str">
        <f t="shared" si="2"/>
        <v/>
      </c>
      <c r="I72" s="48"/>
    </row>
    <row r="73" spans="1:9" ht="18" customHeight="1" x14ac:dyDescent="0.25">
      <c r="A73" s="45"/>
      <c r="B73" s="30" t="s">
        <v>15</v>
      </c>
      <c r="C73" s="135" t="s">
        <v>144</v>
      </c>
      <c r="D73" s="135"/>
      <c r="E73" s="23"/>
      <c r="F73" s="28" t="s">
        <v>79</v>
      </c>
      <c r="G73" s="32">
        <v>62</v>
      </c>
      <c r="H73" s="79" t="str">
        <f t="shared" si="2"/>
        <v/>
      </c>
      <c r="I73" s="48"/>
    </row>
    <row r="74" spans="1:9" ht="18" customHeight="1" x14ac:dyDescent="0.25">
      <c r="A74" s="45"/>
      <c r="B74" s="30" t="s">
        <v>15</v>
      </c>
      <c r="C74" s="135" t="s">
        <v>145</v>
      </c>
      <c r="D74" s="135"/>
      <c r="E74" s="23"/>
      <c r="F74" s="28" t="s">
        <v>79</v>
      </c>
      <c r="G74" s="32">
        <v>97</v>
      </c>
      <c r="H74" s="79" t="str">
        <f t="shared" si="2"/>
        <v/>
      </c>
      <c r="I74" s="48"/>
    </row>
    <row r="75" spans="1:9" ht="18" customHeight="1" x14ac:dyDescent="0.25">
      <c r="A75" s="45"/>
      <c r="B75" s="30" t="s">
        <v>15</v>
      </c>
      <c r="C75" s="135" t="s">
        <v>414</v>
      </c>
      <c r="D75" s="135"/>
      <c r="E75" s="23"/>
      <c r="F75" s="28" t="s">
        <v>79</v>
      </c>
      <c r="G75" s="32">
        <v>25</v>
      </c>
      <c r="H75" s="79" t="str">
        <f t="shared" si="2"/>
        <v/>
      </c>
      <c r="I75" s="48"/>
    </row>
    <row r="76" spans="1:9" ht="18" customHeight="1" x14ac:dyDescent="0.25">
      <c r="A76" s="45"/>
      <c r="B76" s="30" t="s">
        <v>15</v>
      </c>
      <c r="C76" s="135" t="s">
        <v>415</v>
      </c>
      <c r="D76" s="135"/>
      <c r="E76" s="23"/>
      <c r="F76" s="28" t="s">
        <v>79</v>
      </c>
      <c r="G76" s="32">
        <v>75</v>
      </c>
      <c r="H76" s="79" t="str">
        <f t="shared" si="2"/>
        <v/>
      </c>
      <c r="I76" s="48"/>
    </row>
    <row r="77" spans="1:9" ht="18" customHeight="1" x14ac:dyDescent="0.25">
      <c r="A77" s="45"/>
      <c r="B77" s="30" t="s">
        <v>15</v>
      </c>
      <c r="C77" s="135" t="s">
        <v>416</v>
      </c>
      <c r="D77" s="135"/>
      <c r="E77" s="23"/>
      <c r="F77" s="28" t="s">
        <v>79</v>
      </c>
      <c r="G77" s="32">
        <v>50</v>
      </c>
      <c r="H77" s="79" t="str">
        <f t="shared" si="2"/>
        <v/>
      </c>
      <c r="I77" s="48"/>
    </row>
    <row r="78" spans="1:9" ht="18" customHeight="1" x14ac:dyDescent="0.25">
      <c r="A78" s="45"/>
      <c r="B78" s="30" t="s">
        <v>15</v>
      </c>
      <c r="C78" s="135" t="s">
        <v>417</v>
      </c>
      <c r="D78" s="135"/>
      <c r="E78" s="23"/>
      <c r="F78" s="28" t="s">
        <v>79</v>
      </c>
      <c r="G78" s="32">
        <v>100</v>
      </c>
      <c r="H78" s="79" t="str">
        <f t="shared" si="2"/>
        <v/>
      </c>
      <c r="I78" s="48"/>
    </row>
    <row r="79" spans="1:9" ht="18" customHeight="1" x14ac:dyDescent="0.25">
      <c r="A79" s="45"/>
      <c r="B79" s="30" t="s">
        <v>15</v>
      </c>
      <c r="C79" s="135" t="s">
        <v>146</v>
      </c>
      <c r="D79" s="135"/>
      <c r="E79" s="23"/>
      <c r="F79" s="28" t="s">
        <v>87</v>
      </c>
      <c r="G79" s="32">
        <v>0.37</v>
      </c>
      <c r="H79" s="79" t="str">
        <f t="shared" si="2"/>
        <v/>
      </c>
      <c r="I79" s="48"/>
    </row>
    <row r="80" spans="1:9" ht="18" customHeight="1" x14ac:dyDescent="0.25">
      <c r="A80" s="45"/>
      <c r="B80" s="30" t="s">
        <v>15</v>
      </c>
      <c r="C80" s="135" t="s">
        <v>147</v>
      </c>
      <c r="D80" s="135"/>
      <c r="E80" s="23"/>
      <c r="F80" s="28" t="s">
        <v>87</v>
      </c>
      <c r="G80" s="32">
        <v>1.19</v>
      </c>
      <c r="H80" s="79" t="str">
        <f t="shared" si="2"/>
        <v/>
      </c>
      <c r="I80" s="48"/>
    </row>
    <row r="81" spans="1:9" ht="18" customHeight="1" x14ac:dyDescent="0.25">
      <c r="A81" s="45"/>
      <c r="B81" s="30" t="s">
        <v>15</v>
      </c>
      <c r="C81" s="135" t="s">
        <v>148</v>
      </c>
      <c r="D81" s="135"/>
      <c r="E81" s="23"/>
      <c r="F81" s="28" t="s">
        <v>87</v>
      </c>
      <c r="G81" s="32">
        <v>1.1299999999999999</v>
      </c>
      <c r="H81" s="79" t="str">
        <f t="shared" si="2"/>
        <v/>
      </c>
      <c r="I81" s="48"/>
    </row>
    <row r="82" spans="1:9" ht="18" customHeight="1" x14ac:dyDescent="0.25">
      <c r="A82" s="45"/>
      <c r="B82" s="30" t="s">
        <v>15</v>
      </c>
      <c r="C82" s="135" t="s">
        <v>149</v>
      </c>
      <c r="D82" s="135"/>
      <c r="E82" s="23"/>
      <c r="F82" s="28" t="s">
        <v>142</v>
      </c>
      <c r="G82" s="32">
        <v>3.74</v>
      </c>
      <c r="H82" s="79" t="str">
        <f t="shared" si="2"/>
        <v/>
      </c>
      <c r="I82" s="48"/>
    </row>
    <row r="83" spans="1:9" ht="18" customHeight="1" x14ac:dyDescent="0.25">
      <c r="A83" s="45"/>
      <c r="B83" s="30" t="s">
        <v>15</v>
      </c>
      <c r="C83" s="135" t="s">
        <v>150</v>
      </c>
      <c r="D83" s="135"/>
      <c r="E83" s="23"/>
      <c r="F83" s="28" t="s">
        <v>18</v>
      </c>
      <c r="G83" s="32">
        <v>147</v>
      </c>
      <c r="H83" s="79" t="str">
        <f t="shared" si="2"/>
        <v/>
      </c>
      <c r="I83" s="48"/>
    </row>
    <row r="84" spans="1:9" ht="18" customHeight="1" x14ac:dyDescent="0.25">
      <c r="A84" s="45"/>
      <c r="B84" s="30" t="s">
        <v>15</v>
      </c>
      <c r="C84" s="135" t="s">
        <v>151</v>
      </c>
      <c r="D84" s="135"/>
      <c r="E84" s="23"/>
      <c r="F84" s="28" t="s">
        <v>79</v>
      </c>
      <c r="G84" s="32">
        <v>47</v>
      </c>
      <c r="H84" s="79" t="str">
        <f t="shared" si="2"/>
        <v/>
      </c>
      <c r="I84" s="48"/>
    </row>
    <row r="85" spans="1:9" ht="18" customHeight="1" x14ac:dyDescent="0.25">
      <c r="A85" s="45"/>
      <c r="B85" s="30" t="s">
        <v>15</v>
      </c>
      <c r="C85" s="135" t="s">
        <v>152</v>
      </c>
      <c r="D85" s="135"/>
      <c r="E85" s="23"/>
      <c r="F85" s="28" t="s">
        <v>79</v>
      </c>
      <c r="G85" s="32">
        <v>25</v>
      </c>
      <c r="H85" s="79" t="str">
        <f t="shared" si="2"/>
        <v/>
      </c>
      <c r="I85" s="48"/>
    </row>
    <row r="86" spans="1:9" ht="18" customHeight="1" x14ac:dyDescent="0.25">
      <c r="A86" s="45"/>
      <c r="B86" s="30" t="s">
        <v>15</v>
      </c>
      <c r="C86" s="135" t="s">
        <v>153</v>
      </c>
      <c r="D86" s="135"/>
      <c r="E86" s="23"/>
      <c r="F86" s="28" t="s">
        <v>79</v>
      </c>
      <c r="G86" s="32">
        <v>30</v>
      </c>
      <c r="H86" s="79" t="str">
        <f t="shared" si="2"/>
        <v/>
      </c>
      <c r="I86" s="48"/>
    </row>
    <row r="87" spans="1:9" ht="18" customHeight="1" x14ac:dyDescent="0.25">
      <c r="A87" s="45"/>
      <c r="B87" s="30" t="s">
        <v>15</v>
      </c>
      <c r="C87" s="135" t="s">
        <v>154</v>
      </c>
      <c r="D87" s="135"/>
      <c r="E87" s="23"/>
      <c r="F87" s="28" t="s">
        <v>142</v>
      </c>
      <c r="G87" s="32">
        <v>3.4</v>
      </c>
      <c r="H87" s="79" t="str">
        <f t="shared" si="2"/>
        <v/>
      </c>
      <c r="I87" s="48"/>
    </row>
    <row r="88" spans="1:9" ht="18" customHeight="1" x14ac:dyDescent="0.25">
      <c r="A88" s="45"/>
      <c r="B88" s="30" t="s">
        <v>15</v>
      </c>
      <c r="C88" s="135" t="s">
        <v>155</v>
      </c>
      <c r="D88" s="135"/>
      <c r="E88" s="23"/>
      <c r="F88" s="28" t="s">
        <v>142</v>
      </c>
      <c r="G88" s="32">
        <v>1.5</v>
      </c>
      <c r="H88" s="79" t="str">
        <f t="shared" si="2"/>
        <v/>
      </c>
      <c r="I88" s="48"/>
    </row>
    <row r="89" spans="1:9" ht="18" customHeight="1" x14ac:dyDescent="0.25">
      <c r="A89" s="45"/>
      <c r="B89" s="30" t="s">
        <v>15</v>
      </c>
      <c r="C89" s="135" t="s">
        <v>156</v>
      </c>
      <c r="D89" s="135"/>
      <c r="E89" s="23"/>
      <c r="F89" s="28" t="s">
        <v>142</v>
      </c>
      <c r="G89" s="32">
        <v>2</v>
      </c>
      <c r="H89" s="79" t="str">
        <f t="shared" si="2"/>
        <v/>
      </c>
      <c r="I89" s="48"/>
    </row>
    <row r="90" spans="1:9" ht="18" customHeight="1" x14ac:dyDescent="0.25">
      <c r="A90" s="45"/>
      <c r="B90" s="30" t="s">
        <v>15</v>
      </c>
      <c r="C90" s="135" t="s">
        <v>157</v>
      </c>
      <c r="D90" s="135"/>
      <c r="E90" s="23"/>
      <c r="F90" s="28" t="s">
        <v>142</v>
      </c>
      <c r="G90" s="32">
        <v>5.25</v>
      </c>
      <c r="H90" s="79" t="str">
        <f t="shared" si="2"/>
        <v/>
      </c>
      <c r="I90" s="48"/>
    </row>
    <row r="91" spans="1:9" ht="18" customHeight="1" x14ac:dyDescent="0.25">
      <c r="A91" s="45"/>
      <c r="B91" s="30" t="s">
        <v>15</v>
      </c>
      <c r="C91" s="135" t="s">
        <v>158</v>
      </c>
      <c r="D91" s="135"/>
      <c r="E91" s="23"/>
      <c r="F91" s="28" t="s">
        <v>142</v>
      </c>
      <c r="G91" s="32">
        <v>3.22</v>
      </c>
      <c r="H91" s="79" t="str">
        <f t="shared" si="2"/>
        <v/>
      </c>
      <c r="I91" s="48"/>
    </row>
    <row r="92" spans="1:9" ht="18" customHeight="1" x14ac:dyDescent="0.25">
      <c r="A92" s="45"/>
      <c r="B92" s="30" t="s">
        <v>15</v>
      </c>
      <c r="C92" s="135" t="s">
        <v>159</v>
      </c>
      <c r="D92" s="135"/>
      <c r="E92" s="23"/>
      <c r="F92" s="28" t="s">
        <v>142</v>
      </c>
      <c r="G92" s="32">
        <v>3.26</v>
      </c>
      <c r="H92" s="79" t="str">
        <f t="shared" si="2"/>
        <v/>
      </c>
      <c r="I92" s="48"/>
    </row>
    <row r="93" spans="1:9" ht="18" customHeight="1" x14ac:dyDescent="0.25">
      <c r="A93" s="45"/>
      <c r="B93" s="30" t="s">
        <v>15</v>
      </c>
      <c r="C93" s="135" t="s">
        <v>418</v>
      </c>
      <c r="D93" s="135"/>
      <c r="E93" s="23"/>
      <c r="F93" s="28" t="s">
        <v>79</v>
      </c>
      <c r="G93" s="32">
        <v>107</v>
      </c>
      <c r="H93" s="79" t="str">
        <f t="shared" si="2"/>
        <v/>
      </c>
      <c r="I93" s="48"/>
    </row>
    <row r="94" spans="1:9" ht="18" customHeight="1" x14ac:dyDescent="0.25">
      <c r="A94" s="45"/>
      <c r="B94" s="30" t="s">
        <v>15</v>
      </c>
      <c r="C94" s="135" t="s">
        <v>419</v>
      </c>
      <c r="D94" s="135"/>
      <c r="E94" s="23"/>
      <c r="F94" s="28" t="s">
        <v>79</v>
      </c>
      <c r="G94" s="32">
        <v>76</v>
      </c>
      <c r="H94" s="79" t="str">
        <f t="shared" si="2"/>
        <v/>
      </c>
      <c r="I94" s="48"/>
    </row>
    <row r="95" spans="1:9" ht="18" customHeight="1" x14ac:dyDescent="0.25">
      <c r="A95" s="45"/>
      <c r="B95" s="30" t="s">
        <v>15</v>
      </c>
      <c r="C95" s="135" t="s">
        <v>420</v>
      </c>
      <c r="D95" s="135"/>
      <c r="E95" s="23"/>
      <c r="F95" s="28" t="s">
        <v>79</v>
      </c>
      <c r="G95" s="32">
        <v>73</v>
      </c>
      <c r="H95" s="79" t="str">
        <f t="shared" si="2"/>
        <v/>
      </c>
      <c r="I95" s="48"/>
    </row>
    <row r="96" spans="1:9" ht="18" customHeight="1" x14ac:dyDescent="0.25">
      <c r="A96" s="45"/>
      <c r="B96" s="30" t="s">
        <v>15</v>
      </c>
      <c r="C96" s="135" t="s">
        <v>160</v>
      </c>
      <c r="D96" s="135"/>
      <c r="E96" s="23"/>
      <c r="F96" s="28" t="s">
        <v>79</v>
      </c>
      <c r="G96" s="32">
        <v>19</v>
      </c>
      <c r="H96" s="79" t="str">
        <f t="shared" si="2"/>
        <v/>
      </c>
      <c r="I96" s="48"/>
    </row>
    <row r="97" spans="1:9" ht="18" customHeight="1" x14ac:dyDescent="0.25">
      <c r="A97" s="45"/>
      <c r="B97" s="30" t="s">
        <v>15</v>
      </c>
      <c r="C97" s="135" t="s">
        <v>161</v>
      </c>
      <c r="D97" s="135"/>
      <c r="E97" s="23"/>
      <c r="F97" s="28" t="s">
        <v>79</v>
      </c>
      <c r="G97" s="32">
        <v>4.5</v>
      </c>
      <c r="H97" s="79" t="str">
        <f t="shared" si="2"/>
        <v/>
      </c>
      <c r="I97" s="48"/>
    </row>
    <row r="98" spans="1:9" ht="18" customHeight="1" x14ac:dyDescent="0.25">
      <c r="A98" s="45"/>
      <c r="B98" s="113" t="s">
        <v>15</v>
      </c>
      <c r="C98" s="148" t="s">
        <v>162</v>
      </c>
      <c r="D98" s="149"/>
      <c r="E98" s="114"/>
      <c r="F98" s="115" t="s">
        <v>79</v>
      </c>
      <c r="G98" s="116">
        <v>8</v>
      </c>
      <c r="H98" s="79" t="str">
        <f t="shared" si="2"/>
        <v/>
      </c>
      <c r="I98" s="48"/>
    </row>
    <row r="99" spans="1:9" ht="18" customHeight="1" thickBot="1" x14ac:dyDescent="0.3">
      <c r="A99" s="45"/>
      <c r="B99" s="31" t="s">
        <v>15</v>
      </c>
      <c r="C99" s="134" t="s">
        <v>651</v>
      </c>
      <c r="D99" s="134"/>
      <c r="E99" s="118"/>
      <c r="F99" s="29" t="s">
        <v>142</v>
      </c>
      <c r="G99" s="33">
        <v>4</v>
      </c>
      <c r="H99" s="122" t="str">
        <f t="shared" si="2"/>
        <v/>
      </c>
      <c r="I99" s="48"/>
    </row>
    <row r="100" spans="1:9" ht="18" customHeight="1" thickBot="1" x14ac:dyDescent="0.3">
      <c r="A100" s="45"/>
      <c r="C100" s="14"/>
      <c r="D100" s="14"/>
      <c r="E100" s="14"/>
      <c r="F100" s="14"/>
      <c r="G100" s="11"/>
      <c r="H100" s="123">
        <f>SUM(H53:H99)</f>
        <v>0</v>
      </c>
      <c r="I100" s="48"/>
    </row>
    <row r="101" spans="1:9" ht="15.75" thickBot="1" x14ac:dyDescent="0.3">
      <c r="A101" s="45"/>
      <c r="C101" s="14"/>
      <c r="D101" s="14"/>
      <c r="E101" s="14"/>
      <c r="F101" s="14"/>
      <c r="G101" s="14"/>
      <c r="H101" s="49"/>
      <c r="I101" s="48"/>
    </row>
    <row r="102" spans="1:9" ht="30" customHeight="1" x14ac:dyDescent="0.25">
      <c r="A102" s="45"/>
      <c r="B102" s="27" t="s">
        <v>11</v>
      </c>
      <c r="C102" s="133" t="s">
        <v>163</v>
      </c>
      <c r="D102" s="133"/>
      <c r="E102" s="25" t="s">
        <v>17</v>
      </c>
      <c r="F102" s="25" t="s">
        <v>18</v>
      </c>
      <c r="G102" s="25" t="s">
        <v>660</v>
      </c>
      <c r="H102" s="26" t="s">
        <v>658</v>
      </c>
      <c r="I102" s="48"/>
    </row>
    <row r="103" spans="1:9" ht="18" customHeight="1" x14ac:dyDescent="0.25">
      <c r="A103" s="45"/>
      <c r="B103" s="30" t="s">
        <v>15</v>
      </c>
      <c r="C103" s="135" t="s">
        <v>440</v>
      </c>
      <c r="D103" s="135"/>
      <c r="E103" s="23"/>
      <c r="F103" s="28" t="s">
        <v>164</v>
      </c>
      <c r="G103" s="32">
        <v>87</v>
      </c>
      <c r="H103" s="79" t="str">
        <f>IF(E103="","",IF((E103*G103)&lt;0,"DNQ",E103*G103))</f>
        <v/>
      </c>
      <c r="I103" s="48"/>
    </row>
    <row r="104" spans="1:9" ht="18" customHeight="1" x14ac:dyDescent="0.25">
      <c r="A104" s="45"/>
      <c r="B104" s="30" t="s">
        <v>15</v>
      </c>
      <c r="C104" s="135" t="s">
        <v>441</v>
      </c>
      <c r="D104" s="135"/>
      <c r="E104" s="23"/>
      <c r="F104" s="28" t="s">
        <v>164</v>
      </c>
      <c r="G104" s="32">
        <v>161</v>
      </c>
      <c r="H104" s="79" t="str">
        <f t="shared" ref="H104:H168" si="3">IF(E104="","",IF((E104*G104)&lt;0,"DNQ",E104*G104))</f>
        <v/>
      </c>
      <c r="I104" s="48"/>
    </row>
    <row r="105" spans="1:9" ht="18" customHeight="1" x14ac:dyDescent="0.25">
      <c r="A105" s="45"/>
      <c r="B105" s="30" t="s">
        <v>15</v>
      </c>
      <c r="C105" s="135" t="s">
        <v>442</v>
      </c>
      <c r="D105" s="135"/>
      <c r="E105" s="23"/>
      <c r="F105" s="28" t="s">
        <v>164</v>
      </c>
      <c r="G105" s="32">
        <v>218</v>
      </c>
      <c r="H105" s="79" t="str">
        <f t="shared" si="3"/>
        <v/>
      </c>
      <c r="I105" s="48"/>
    </row>
    <row r="106" spans="1:9" ht="18" customHeight="1" x14ac:dyDescent="0.25">
      <c r="A106" s="45"/>
      <c r="B106" s="30" t="s">
        <v>15</v>
      </c>
      <c r="C106" s="135" t="s">
        <v>443</v>
      </c>
      <c r="D106" s="135"/>
      <c r="E106" s="23"/>
      <c r="F106" s="28" t="s">
        <v>83</v>
      </c>
      <c r="G106" s="32">
        <v>64</v>
      </c>
      <c r="H106" s="79" t="str">
        <f t="shared" si="3"/>
        <v/>
      </c>
      <c r="I106" s="48"/>
    </row>
    <row r="107" spans="1:9" ht="18" customHeight="1" x14ac:dyDescent="0.25">
      <c r="A107" s="45"/>
      <c r="B107" s="30" t="s">
        <v>15</v>
      </c>
      <c r="C107" s="135" t="s">
        <v>444</v>
      </c>
      <c r="D107" s="135"/>
      <c r="E107" s="23"/>
      <c r="F107" s="28" t="s">
        <v>83</v>
      </c>
      <c r="G107" s="32">
        <v>109</v>
      </c>
      <c r="H107" s="79" t="str">
        <f t="shared" si="3"/>
        <v/>
      </c>
      <c r="I107" s="48"/>
    </row>
    <row r="108" spans="1:9" ht="18" customHeight="1" x14ac:dyDescent="0.25">
      <c r="A108" s="45"/>
      <c r="B108" s="30" t="s">
        <v>15</v>
      </c>
      <c r="C108" s="135" t="s">
        <v>165</v>
      </c>
      <c r="D108" s="135"/>
      <c r="E108" s="23"/>
      <c r="F108" s="28" t="s">
        <v>87</v>
      </c>
      <c r="G108" s="32">
        <v>0.13</v>
      </c>
      <c r="H108" s="79" t="str">
        <f t="shared" si="3"/>
        <v/>
      </c>
      <c r="I108" s="48"/>
    </row>
    <row r="109" spans="1:9" ht="18" customHeight="1" x14ac:dyDescent="0.25">
      <c r="A109" s="45"/>
      <c r="B109" s="30" t="s">
        <v>15</v>
      </c>
      <c r="C109" s="135" t="s">
        <v>166</v>
      </c>
      <c r="D109" s="135"/>
      <c r="E109" s="23"/>
      <c r="F109" s="28" t="s">
        <v>91</v>
      </c>
      <c r="G109" s="32">
        <v>75</v>
      </c>
      <c r="H109" s="79" t="str">
        <f t="shared" si="3"/>
        <v/>
      </c>
      <c r="I109" s="48"/>
    </row>
    <row r="110" spans="1:9" ht="18" customHeight="1" x14ac:dyDescent="0.25">
      <c r="A110" s="45"/>
      <c r="B110" s="30" t="s">
        <v>15</v>
      </c>
      <c r="C110" s="135" t="s">
        <v>445</v>
      </c>
      <c r="D110" s="135"/>
      <c r="E110" s="23"/>
      <c r="F110" s="28" t="s">
        <v>167</v>
      </c>
      <c r="G110" s="32">
        <v>6</v>
      </c>
      <c r="H110" s="79" t="str">
        <f t="shared" si="3"/>
        <v/>
      </c>
      <c r="I110" s="48"/>
    </row>
    <row r="111" spans="1:9" ht="18" customHeight="1" x14ac:dyDescent="0.25">
      <c r="A111" s="45"/>
      <c r="B111" s="30" t="s">
        <v>15</v>
      </c>
      <c r="C111" s="135" t="s">
        <v>446</v>
      </c>
      <c r="D111" s="135"/>
      <c r="E111" s="23"/>
      <c r="F111" s="28" t="s">
        <v>167</v>
      </c>
      <c r="G111" s="32">
        <v>8</v>
      </c>
      <c r="H111" s="79" t="str">
        <f t="shared" si="3"/>
        <v/>
      </c>
      <c r="I111" s="48"/>
    </row>
    <row r="112" spans="1:9" ht="18" customHeight="1" x14ac:dyDescent="0.25">
      <c r="A112" s="45"/>
      <c r="B112" s="30" t="s">
        <v>15</v>
      </c>
      <c r="C112" s="135" t="s">
        <v>447</v>
      </c>
      <c r="D112" s="135"/>
      <c r="E112" s="23"/>
      <c r="F112" s="28" t="s">
        <v>167</v>
      </c>
      <c r="G112" s="32">
        <v>10.5</v>
      </c>
      <c r="H112" s="79" t="str">
        <f t="shared" si="3"/>
        <v/>
      </c>
      <c r="I112" s="48"/>
    </row>
    <row r="113" spans="1:9" ht="18" customHeight="1" x14ac:dyDescent="0.25">
      <c r="A113" s="45"/>
      <c r="B113" s="30" t="s">
        <v>15</v>
      </c>
      <c r="C113" s="135" t="s">
        <v>448</v>
      </c>
      <c r="D113" s="135"/>
      <c r="E113" s="23"/>
      <c r="F113" s="28" t="s">
        <v>167</v>
      </c>
      <c r="G113" s="32">
        <v>13</v>
      </c>
      <c r="H113" s="79" t="str">
        <f t="shared" si="3"/>
        <v/>
      </c>
      <c r="I113" s="48"/>
    </row>
    <row r="114" spans="1:9" ht="18" customHeight="1" x14ac:dyDescent="0.25">
      <c r="A114" s="45"/>
      <c r="B114" s="30" t="s">
        <v>15</v>
      </c>
      <c r="C114" s="135" t="s">
        <v>449</v>
      </c>
      <c r="D114" s="135"/>
      <c r="E114" s="23"/>
      <c r="F114" s="28" t="s">
        <v>167</v>
      </c>
      <c r="G114" s="32">
        <v>18</v>
      </c>
      <c r="H114" s="79" t="str">
        <f t="shared" si="3"/>
        <v/>
      </c>
      <c r="I114" s="48"/>
    </row>
    <row r="115" spans="1:9" ht="18" customHeight="1" x14ac:dyDescent="0.25">
      <c r="A115" s="45"/>
      <c r="B115" s="30" t="s">
        <v>15</v>
      </c>
      <c r="C115" s="135" t="s">
        <v>450</v>
      </c>
      <c r="D115" s="135"/>
      <c r="E115" s="23"/>
      <c r="F115" s="28" t="s">
        <v>91</v>
      </c>
      <c r="G115" s="32">
        <v>20</v>
      </c>
      <c r="H115" s="79" t="str">
        <f t="shared" si="3"/>
        <v/>
      </c>
      <c r="I115" s="48"/>
    </row>
    <row r="116" spans="1:9" ht="18" customHeight="1" x14ac:dyDescent="0.25">
      <c r="A116" s="45"/>
      <c r="B116" s="30" t="s">
        <v>15</v>
      </c>
      <c r="C116" s="135" t="s">
        <v>451</v>
      </c>
      <c r="D116" s="135"/>
      <c r="E116" s="23"/>
      <c r="F116" s="28" t="s">
        <v>91</v>
      </c>
      <c r="G116" s="32">
        <v>35</v>
      </c>
      <c r="H116" s="79" t="str">
        <f t="shared" si="3"/>
        <v/>
      </c>
      <c r="I116" s="48"/>
    </row>
    <row r="117" spans="1:9" ht="18" customHeight="1" x14ac:dyDescent="0.25">
      <c r="A117" s="45"/>
      <c r="B117" s="30" t="s">
        <v>15</v>
      </c>
      <c r="C117" s="135" t="s">
        <v>452</v>
      </c>
      <c r="D117" s="135"/>
      <c r="E117" s="23"/>
      <c r="F117" s="28" t="s">
        <v>91</v>
      </c>
      <c r="G117" s="32">
        <v>21</v>
      </c>
      <c r="H117" s="79" t="str">
        <f t="shared" si="3"/>
        <v/>
      </c>
      <c r="I117" s="48"/>
    </row>
    <row r="118" spans="1:9" ht="18" customHeight="1" x14ac:dyDescent="0.25">
      <c r="A118" s="45"/>
      <c r="B118" s="30" t="s">
        <v>15</v>
      </c>
      <c r="C118" s="135" t="s">
        <v>453</v>
      </c>
      <c r="D118" s="135"/>
      <c r="E118" s="23"/>
      <c r="F118" s="28" t="s">
        <v>91</v>
      </c>
      <c r="G118" s="32">
        <v>37</v>
      </c>
      <c r="H118" s="79" t="str">
        <f t="shared" si="3"/>
        <v/>
      </c>
      <c r="I118" s="48"/>
    </row>
    <row r="119" spans="1:9" ht="18" customHeight="1" x14ac:dyDescent="0.25">
      <c r="A119" s="45"/>
      <c r="B119" s="30" t="s">
        <v>15</v>
      </c>
      <c r="C119" s="135" t="s">
        <v>168</v>
      </c>
      <c r="D119" s="135"/>
      <c r="E119" s="23"/>
      <c r="F119" s="28" t="s">
        <v>79</v>
      </c>
      <c r="G119" s="32">
        <v>80</v>
      </c>
      <c r="H119" s="79" t="str">
        <f t="shared" si="3"/>
        <v/>
      </c>
      <c r="I119" s="48"/>
    </row>
    <row r="120" spans="1:9" ht="18" customHeight="1" x14ac:dyDescent="0.25">
      <c r="A120" s="45"/>
      <c r="B120" s="30" t="s">
        <v>15</v>
      </c>
      <c r="C120" s="135" t="s">
        <v>169</v>
      </c>
      <c r="D120" s="135"/>
      <c r="E120" s="23"/>
      <c r="F120" s="28" t="s">
        <v>170</v>
      </c>
      <c r="G120" s="32">
        <v>90</v>
      </c>
      <c r="H120" s="79" t="str">
        <f t="shared" si="3"/>
        <v/>
      </c>
      <c r="I120" s="48"/>
    </row>
    <row r="121" spans="1:9" ht="18" customHeight="1" x14ac:dyDescent="0.25">
      <c r="A121" s="45"/>
      <c r="B121" s="30" t="s">
        <v>15</v>
      </c>
      <c r="C121" s="135" t="s">
        <v>171</v>
      </c>
      <c r="D121" s="135"/>
      <c r="E121" s="23"/>
      <c r="F121" s="28" t="s">
        <v>79</v>
      </c>
      <c r="G121" s="32">
        <v>335</v>
      </c>
      <c r="H121" s="79" t="str">
        <f t="shared" si="3"/>
        <v/>
      </c>
      <c r="I121" s="48"/>
    </row>
    <row r="122" spans="1:9" ht="18" customHeight="1" x14ac:dyDescent="0.25">
      <c r="A122" s="45"/>
      <c r="B122" s="30" t="s">
        <v>15</v>
      </c>
      <c r="C122" s="135" t="s">
        <v>172</v>
      </c>
      <c r="D122" s="135"/>
      <c r="E122" s="23"/>
      <c r="F122" s="28" t="s">
        <v>173</v>
      </c>
      <c r="G122" s="32">
        <v>85</v>
      </c>
      <c r="H122" s="79" t="str">
        <f t="shared" si="3"/>
        <v/>
      </c>
      <c r="I122" s="48"/>
    </row>
    <row r="123" spans="1:9" ht="18" customHeight="1" x14ac:dyDescent="0.25">
      <c r="A123" s="45"/>
      <c r="B123" s="30" t="s">
        <v>15</v>
      </c>
      <c r="C123" s="135" t="s">
        <v>174</v>
      </c>
      <c r="D123" s="135"/>
      <c r="E123" s="23"/>
      <c r="F123" s="28" t="s">
        <v>175</v>
      </c>
      <c r="G123" s="32">
        <v>44</v>
      </c>
      <c r="H123" s="79" t="str">
        <f t="shared" si="3"/>
        <v/>
      </c>
      <c r="I123" s="48"/>
    </row>
    <row r="124" spans="1:9" ht="18" customHeight="1" x14ac:dyDescent="0.25">
      <c r="A124" s="45"/>
      <c r="B124" s="30" t="s">
        <v>15</v>
      </c>
      <c r="C124" s="135" t="s">
        <v>176</v>
      </c>
      <c r="D124" s="135"/>
      <c r="E124" s="23"/>
      <c r="F124" s="28" t="s">
        <v>177</v>
      </c>
      <c r="G124" s="32">
        <v>1954</v>
      </c>
      <c r="H124" s="79" t="str">
        <f t="shared" si="3"/>
        <v/>
      </c>
      <c r="I124" s="48"/>
    </row>
    <row r="125" spans="1:9" ht="18" customHeight="1" x14ac:dyDescent="0.25">
      <c r="A125" s="45"/>
      <c r="B125" s="30" t="s">
        <v>15</v>
      </c>
      <c r="C125" s="135" t="s">
        <v>178</v>
      </c>
      <c r="D125" s="135"/>
      <c r="E125" s="23"/>
      <c r="F125" s="28" t="s">
        <v>177</v>
      </c>
      <c r="G125" s="32">
        <v>1302</v>
      </c>
      <c r="H125" s="79" t="str">
        <f t="shared" si="3"/>
        <v/>
      </c>
      <c r="I125" s="48"/>
    </row>
    <row r="126" spans="1:9" ht="18" customHeight="1" x14ac:dyDescent="0.25">
      <c r="A126" s="45"/>
      <c r="B126" s="30" t="s">
        <v>15</v>
      </c>
      <c r="C126" s="135" t="s">
        <v>179</v>
      </c>
      <c r="D126" s="135"/>
      <c r="E126" s="23"/>
      <c r="F126" s="28" t="s">
        <v>79</v>
      </c>
      <c r="G126" s="32">
        <v>44</v>
      </c>
      <c r="H126" s="79" t="str">
        <f t="shared" si="3"/>
        <v/>
      </c>
      <c r="I126" s="48"/>
    </row>
    <row r="127" spans="1:9" ht="18" customHeight="1" x14ac:dyDescent="0.25">
      <c r="A127" s="45"/>
      <c r="B127" s="30" t="s">
        <v>15</v>
      </c>
      <c r="C127" s="135" t="s">
        <v>180</v>
      </c>
      <c r="D127" s="135"/>
      <c r="E127" s="23"/>
      <c r="F127" s="28" t="s">
        <v>79</v>
      </c>
      <c r="G127" s="32">
        <v>79</v>
      </c>
      <c r="H127" s="79" t="str">
        <f t="shared" si="3"/>
        <v/>
      </c>
      <c r="I127" s="48"/>
    </row>
    <row r="128" spans="1:9" ht="18" customHeight="1" x14ac:dyDescent="0.25">
      <c r="A128" s="45"/>
      <c r="B128" s="30" t="s">
        <v>15</v>
      </c>
      <c r="C128" s="135" t="s">
        <v>181</v>
      </c>
      <c r="D128" s="135"/>
      <c r="E128" s="23"/>
      <c r="F128" s="28" t="s">
        <v>79</v>
      </c>
      <c r="G128" s="32">
        <v>103</v>
      </c>
      <c r="H128" s="79" t="str">
        <f t="shared" si="3"/>
        <v/>
      </c>
      <c r="I128" s="48"/>
    </row>
    <row r="129" spans="1:9" ht="18" customHeight="1" x14ac:dyDescent="0.25">
      <c r="A129" s="45"/>
      <c r="B129" s="30" t="s">
        <v>15</v>
      </c>
      <c r="C129" s="135" t="s">
        <v>182</v>
      </c>
      <c r="D129" s="135"/>
      <c r="E129" s="23"/>
      <c r="F129" s="28" t="s">
        <v>79</v>
      </c>
      <c r="G129" s="32">
        <v>15</v>
      </c>
      <c r="H129" s="79" t="str">
        <f t="shared" si="3"/>
        <v/>
      </c>
      <c r="I129" s="48"/>
    </row>
    <row r="130" spans="1:9" ht="18" customHeight="1" x14ac:dyDescent="0.25">
      <c r="A130" s="45"/>
      <c r="B130" s="30" t="s">
        <v>15</v>
      </c>
      <c r="C130" s="135" t="s">
        <v>183</v>
      </c>
      <c r="D130" s="135"/>
      <c r="E130" s="23"/>
      <c r="F130" s="28" t="s">
        <v>79</v>
      </c>
      <c r="G130" s="32">
        <v>26</v>
      </c>
      <c r="H130" s="79" t="str">
        <f t="shared" si="3"/>
        <v/>
      </c>
      <c r="I130" s="48"/>
    </row>
    <row r="131" spans="1:9" ht="18" customHeight="1" x14ac:dyDescent="0.25">
      <c r="A131" s="45"/>
      <c r="B131" s="30" t="s">
        <v>15</v>
      </c>
      <c r="C131" s="135" t="s">
        <v>184</v>
      </c>
      <c r="D131" s="135"/>
      <c r="E131" s="23"/>
      <c r="F131" s="28" t="s">
        <v>79</v>
      </c>
      <c r="G131" s="32">
        <v>35</v>
      </c>
      <c r="H131" s="79" t="str">
        <f t="shared" si="3"/>
        <v/>
      </c>
      <c r="I131" s="48"/>
    </row>
    <row r="132" spans="1:9" ht="18" customHeight="1" x14ac:dyDescent="0.25">
      <c r="A132" s="45"/>
      <c r="B132" s="30" t="s">
        <v>15</v>
      </c>
      <c r="C132" s="135" t="s">
        <v>185</v>
      </c>
      <c r="D132" s="135"/>
      <c r="E132" s="23"/>
      <c r="F132" s="28" t="s">
        <v>70</v>
      </c>
      <c r="G132" s="32">
        <v>14</v>
      </c>
      <c r="H132" s="79" t="str">
        <f t="shared" si="3"/>
        <v/>
      </c>
      <c r="I132" s="48"/>
    </row>
    <row r="133" spans="1:9" ht="18" customHeight="1" x14ac:dyDescent="0.25">
      <c r="A133" s="45"/>
      <c r="B133" s="30" t="s">
        <v>15</v>
      </c>
      <c r="C133" s="135" t="s">
        <v>186</v>
      </c>
      <c r="D133" s="135"/>
      <c r="E133" s="23"/>
      <c r="F133" s="28" t="s">
        <v>70</v>
      </c>
      <c r="G133" s="32">
        <v>13</v>
      </c>
      <c r="H133" s="79" t="str">
        <f t="shared" si="3"/>
        <v/>
      </c>
      <c r="I133" s="48"/>
    </row>
    <row r="134" spans="1:9" ht="18" customHeight="1" x14ac:dyDescent="0.25">
      <c r="A134" s="45"/>
      <c r="B134" s="30" t="s">
        <v>15</v>
      </c>
      <c r="C134" s="135" t="s">
        <v>187</v>
      </c>
      <c r="D134" s="135"/>
      <c r="E134" s="23"/>
      <c r="F134" s="28" t="s">
        <v>79</v>
      </c>
      <c r="G134" s="32">
        <v>26</v>
      </c>
      <c r="H134" s="79" t="str">
        <f t="shared" si="3"/>
        <v/>
      </c>
      <c r="I134" s="48"/>
    </row>
    <row r="135" spans="1:9" ht="18" customHeight="1" x14ac:dyDescent="0.25">
      <c r="A135" s="45"/>
      <c r="B135" s="30" t="s">
        <v>15</v>
      </c>
      <c r="C135" s="135" t="s">
        <v>188</v>
      </c>
      <c r="D135" s="135"/>
      <c r="E135" s="23"/>
      <c r="F135" s="28" t="s">
        <v>175</v>
      </c>
      <c r="G135" s="32">
        <v>4</v>
      </c>
      <c r="H135" s="79" t="str">
        <f t="shared" si="3"/>
        <v/>
      </c>
      <c r="I135" s="48"/>
    </row>
    <row r="136" spans="1:9" ht="18" customHeight="1" x14ac:dyDescent="0.25">
      <c r="A136" s="45"/>
      <c r="B136" s="30" t="s">
        <v>15</v>
      </c>
      <c r="C136" s="135" t="s">
        <v>189</v>
      </c>
      <c r="D136" s="135"/>
      <c r="E136" s="23"/>
      <c r="F136" s="28" t="s">
        <v>175</v>
      </c>
      <c r="G136" s="32">
        <v>2</v>
      </c>
      <c r="H136" s="79" t="str">
        <f t="shared" si="3"/>
        <v/>
      </c>
      <c r="I136" s="48"/>
    </row>
    <row r="137" spans="1:9" ht="18" customHeight="1" x14ac:dyDescent="0.25">
      <c r="A137" s="45"/>
      <c r="B137" s="30" t="s">
        <v>15</v>
      </c>
      <c r="C137" s="135" t="s">
        <v>190</v>
      </c>
      <c r="D137" s="135"/>
      <c r="E137" s="23"/>
      <c r="F137" s="28" t="s">
        <v>175</v>
      </c>
      <c r="G137" s="32">
        <v>6</v>
      </c>
      <c r="H137" s="79" t="str">
        <f t="shared" si="3"/>
        <v/>
      </c>
      <c r="I137" s="48"/>
    </row>
    <row r="138" spans="1:9" ht="18" customHeight="1" x14ac:dyDescent="0.25">
      <c r="A138" s="45"/>
      <c r="B138" s="30" t="s">
        <v>15</v>
      </c>
      <c r="C138" s="135" t="s">
        <v>191</v>
      </c>
      <c r="D138" s="135"/>
      <c r="E138" s="23"/>
      <c r="F138" s="28" t="s">
        <v>175</v>
      </c>
      <c r="G138" s="32">
        <v>2.9</v>
      </c>
      <c r="H138" s="79" t="str">
        <f t="shared" si="3"/>
        <v/>
      </c>
      <c r="I138" s="48"/>
    </row>
    <row r="139" spans="1:9" ht="18" customHeight="1" x14ac:dyDescent="0.25">
      <c r="A139" s="45"/>
      <c r="B139" s="30" t="s">
        <v>15</v>
      </c>
      <c r="C139" s="135" t="s">
        <v>192</v>
      </c>
      <c r="D139" s="135"/>
      <c r="E139" s="23"/>
      <c r="F139" s="28" t="s">
        <v>175</v>
      </c>
      <c r="G139" s="32">
        <v>4.4000000000000004</v>
      </c>
      <c r="H139" s="79" t="str">
        <f t="shared" si="3"/>
        <v/>
      </c>
      <c r="I139" s="48"/>
    </row>
    <row r="140" spans="1:9" ht="18" customHeight="1" x14ac:dyDescent="0.25">
      <c r="A140" s="45"/>
      <c r="B140" s="30" t="s">
        <v>15</v>
      </c>
      <c r="C140" s="135" t="s">
        <v>193</v>
      </c>
      <c r="D140" s="135"/>
      <c r="E140" s="23"/>
      <c r="F140" s="28" t="s">
        <v>175</v>
      </c>
      <c r="G140" s="32">
        <v>7.9</v>
      </c>
      <c r="H140" s="79" t="str">
        <f t="shared" si="3"/>
        <v/>
      </c>
      <c r="I140" s="48"/>
    </row>
    <row r="141" spans="1:9" ht="18" customHeight="1" x14ac:dyDescent="0.25">
      <c r="A141" s="45"/>
      <c r="B141" s="30" t="s">
        <v>15</v>
      </c>
      <c r="C141" s="135" t="s">
        <v>194</v>
      </c>
      <c r="D141" s="135"/>
      <c r="E141" s="23"/>
      <c r="F141" s="28" t="s">
        <v>175</v>
      </c>
      <c r="G141" s="32">
        <v>3.9</v>
      </c>
      <c r="H141" s="79" t="str">
        <f t="shared" si="3"/>
        <v/>
      </c>
      <c r="I141" s="48"/>
    </row>
    <row r="142" spans="1:9" ht="18" customHeight="1" x14ac:dyDescent="0.25">
      <c r="A142" s="45"/>
      <c r="B142" s="30" t="s">
        <v>15</v>
      </c>
      <c r="C142" s="135" t="s">
        <v>195</v>
      </c>
      <c r="D142" s="135"/>
      <c r="E142" s="23"/>
      <c r="F142" s="28" t="s">
        <v>175</v>
      </c>
      <c r="G142" s="32">
        <v>3.9</v>
      </c>
      <c r="H142" s="79" t="str">
        <f t="shared" si="3"/>
        <v/>
      </c>
      <c r="I142" s="48"/>
    </row>
    <row r="143" spans="1:9" ht="18" customHeight="1" x14ac:dyDescent="0.25">
      <c r="A143" s="45"/>
      <c r="B143" s="30" t="s">
        <v>15</v>
      </c>
      <c r="C143" s="135" t="s">
        <v>196</v>
      </c>
      <c r="D143" s="135"/>
      <c r="E143" s="23"/>
      <c r="F143" s="28" t="s">
        <v>175</v>
      </c>
      <c r="G143" s="32">
        <v>6.3</v>
      </c>
      <c r="H143" s="79" t="str">
        <f t="shared" si="3"/>
        <v/>
      </c>
      <c r="I143" s="48"/>
    </row>
    <row r="144" spans="1:9" ht="18" customHeight="1" x14ac:dyDescent="0.25">
      <c r="A144" s="45"/>
      <c r="B144" s="30" t="s">
        <v>15</v>
      </c>
      <c r="C144" s="135" t="s">
        <v>197</v>
      </c>
      <c r="D144" s="135"/>
      <c r="E144" s="23"/>
      <c r="F144" s="28" t="s">
        <v>175</v>
      </c>
      <c r="G144" s="32">
        <v>2</v>
      </c>
      <c r="H144" s="79" t="str">
        <f t="shared" si="3"/>
        <v/>
      </c>
      <c r="I144" s="48"/>
    </row>
    <row r="145" spans="1:9" ht="18" customHeight="1" x14ac:dyDescent="0.25">
      <c r="A145" s="45"/>
      <c r="B145" s="30" t="s">
        <v>15</v>
      </c>
      <c r="C145" s="135" t="s">
        <v>198</v>
      </c>
      <c r="D145" s="135"/>
      <c r="E145" s="23"/>
      <c r="F145" s="28" t="s">
        <v>175</v>
      </c>
      <c r="G145" s="32">
        <v>15.2</v>
      </c>
      <c r="H145" s="79" t="str">
        <f t="shared" si="3"/>
        <v/>
      </c>
      <c r="I145" s="48"/>
    </row>
    <row r="146" spans="1:9" ht="18" customHeight="1" x14ac:dyDescent="0.25">
      <c r="A146" s="45"/>
      <c r="B146" s="30" t="s">
        <v>15</v>
      </c>
      <c r="C146" s="135" t="s">
        <v>199</v>
      </c>
      <c r="D146" s="135"/>
      <c r="E146" s="23"/>
      <c r="F146" s="28" t="s">
        <v>175</v>
      </c>
      <c r="G146" s="32">
        <v>3.8</v>
      </c>
      <c r="H146" s="79" t="str">
        <f t="shared" si="3"/>
        <v/>
      </c>
      <c r="I146" s="48"/>
    </row>
    <row r="147" spans="1:9" ht="18" customHeight="1" x14ac:dyDescent="0.25">
      <c r="A147" s="45"/>
      <c r="B147" s="30" t="s">
        <v>15</v>
      </c>
      <c r="C147" s="135" t="s">
        <v>200</v>
      </c>
      <c r="D147" s="135"/>
      <c r="E147" s="23"/>
      <c r="F147" s="28" t="s">
        <v>175</v>
      </c>
      <c r="G147" s="32">
        <v>7</v>
      </c>
      <c r="H147" s="79" t="str">
        <f t="shared" si="3"/>
        <v/>
      </c>
      <c r="I147" s="48"/>
    </row>
    <row r="148" spans="1:9" ht="18" customHeight="1" x14ac:dyDescent="0.25">
      <c r="A148" s="45"/>
      <c r="B148" s="30" t="s">
        <v>15</v>
      </c>
      <c r="C148" s="135" t="s">
        <v>201</v>
      </c>
      <c r="D148" s="135"/>
      <c r="E148" s="23"/>
      <c r="F148" s="28" t="s">
        <v>175</v>
      </c>
      <c r="G148" s="32">
        <v>2.9</v>
      </c>
      <c r="H148" s="79" t="str">
        <f t="shared" si="3"/>
        <v/>
      </c>
      <c r="I148" s="48"/>
    </row>
    <row r="149" spans="1:9" ht="18" customHeight="1" x14ac:dyDescent="0.25">
      <c r="A149" s="45"/>
      <c r="B149" s="30" t="s">
        <v>15</v>
      </c>
      <c r="C149" s="135" t="s">
        <v>202</v>
      </c>
      <c r="D149" s="135"/>
      <c r="E149" s="23"/>
      <c r="F149" s="28" t="s">
        <v>175</v>
      </c>
      <c r="G149" s="32">
        <v>12.7</v>
      </c>
      <c r="H149" s="79" t="str">
        <f t="shared" si="3"/>
        <v/>
      </c>
      <c r="I149" s="48"/>
    </row>
    <row r="150" spans="1:9" ht="18" customHeight="1" x14ac:dyDescent="0.25">
      <c r="A150" s="45"/>
      <c r="B150" s="30" t="s">
        <v>15</v>
      </c>
      <c r="C150" s="135" t="s">
        <v>203</v>
      </c>
      <c r="D150" s="135"/>
      <c r="E150" s="23"/>
      <c r="F150" s="28" t="s">
        <v>175</v>
      </c>
      <c r="G150" s="32">
        <v>4.4000000000000004</v>
      </c>
      <c r="H150" s="79" t="str">
        <f t="shared" si="3"/>
        <v/>
      </c>
      <c r="I150" s="48"/>
    </row>
    <row r="151" spans="1:9" ht="18" customHeight="1" x14ac:dyDescent="0.25">
      <c r="A151" s="45"/>
      <c r="B151" s="30" t="s">
        <v>15</v>
      </c>
      <c r="C151" s="135" t="s">
        <v>204</v>
      </c>
      <c r="D151" s="135"/>
      <c r="E151" s="23"/>
      <c r="F151" s="28" t="s">
        <v>175</v>
      </c>
      <c r="G151" s="32">
        <v>9.8000000000000007</v>
      </c>
      <c r="H151" s="79" t="str">
        <f t="shared" si="3"/>
        <v/>
      </c>
      <c r="I151" s="48"/>
    </row>
    <row r="152" spans="1:9" ht="18" customHeight="1" x14ac:dyDescent="0.25">
      <c r="A152" s="45"/>
      <c r="B152" s="30" t="s">
        <v>15</v>
      </c>
      <c r="C152" s="135" t="s">
        <v>205</v>
      </c>
      <c r="D152" s="135"/>
      <c r="E152" s="23"/>
      <c r="F152" s="28" t="s">
        <v>175</v>
      </c>
      <c r="G152" s="32">
        <v>14.8</v>
      </c>
      <c r="H152" s="79" t="str">
        <f t="shared" si="3"/>
        <v/>
      </c>
      <c r="I152" s="48"/>
    </row>
    <row r="153" spans="1:9" ht="18" customHeight="1" x14ac:dyDescent="0.25">
      <c r="A153" s="45"/>
      <c r="B153" s="30" t="s">
        <v>15</v>
      </c>
      <c r="C153" s="135" t="s">
        <v>206</v>
      </c>
      <c r="D153" s="135"/>
      <c r="E153" s="23"/>
      <c r="F153" s="28" t="s">
        <v>175</v>
      </c>
      <c r="G153" s="32">
        <v>25</v>
      </c>
      <c r="H153" s="79" t="str">
        <f t="shared" si="3"/>
        <v/>
      </c>
      <c r="I153" s="48"/>
    </row>
    <row r="154" spans="1:9" ht="18" customHeight="1" x14ac:dyDescent="0.25">
      <c r="A154" s="45"/>
      <c r="B154" s="30" t="s">
        <v>15</v>
      </c>
      <c r="C154" s="135" t="s">
        <v>207</v>
      </c>
      <c r="D154" s="135"/>
      <c r="E154" s="23"/>
      <c r="F154" s="28" t="s">
        <v>175</v>
      </c>
      <c r="G154" s="32">
        <v>8</v>
      </c>
      <c r="H154" s="79" t="str">
        <f t="shared" si="3"/>
        <v/>
      </c>
      <c r="I154" s="48"/>
    </row>
    <row r="155" spans="1:9" ht="18" customHeight="1" x14ac:dyDescent="0.25">
      <c r="A155" s="45"/>
      <c r="B155" s="30" t="s">
        <v>15</v>
      </c>
      <c r="C155" s="135" t="s">
        <v>208</v>
      </c>
      <c r="D155" s="135"/>
      <c r="E155" s="23"/>
      <c r="F155" s="28" t="s">
        <v>175</v>
      </c>
      <c r="G155" s="32">
        <v>12.8</v>
      </c>
      <c r="H155" s="79" t="str">
        <f t="shared" si="3"/>
        <v/>
      </c>
      <c r="I155" s="48"/>
    </row>
    <row r="156" spans="1:9" ht="18" customHeight="1" x14ac:dyDescent="0.25">
      <c r="A156" s="45"/>
      <c r="B156" s="30" t="s">
        <v>15</v>
      </c>
      <c r="C156" s="135" t="s">
        <v>209</v>
      </c>
      <c r="D156" s="135"/>
      <c r="E156" s="23"/>
      <c r="F156" s="28" t="s">
        <v>175</v>
      </c>
      <c r="G156" s="32">
        <v>47</v>
      </c>
      <c r="H156" s="79" t="str">
        <f t="shared" si="3"/>
        <v/>
      </c>
      <c r="I156" s="48"/>
    </row>
    <row r="157" spans="1:9" ht="18" customHeight="1" x14ac:dyDescent="0.25">
      <c r="A157" s="45"/>
      <c r="B157" s="30" t="s">
        <v>15</v>
      </c>
      <c r="C157" s="135" t="s">
        <v>210</v>
      </c>
      <c r="D157" s="135"/>
      <c r="E157" s="23"/>
      <c r="F157" s="28" t="s">
        <v>175</v>
      </c>
      <c r="G157" s="32">
        <v>13.8</v>
      </c>
      <c r="H157" s="79" t="str">
        <f t="shared" si="3"/>
        <v/>
      </c>
      <c r="I157" s="48"/>
    </row>
    <row r="158" spans="1:9" ht="18" customHeight="1" x14ac:dyDescent="0.25">
      <c r="A158" s="45"/>
      <c r="B158" s="30" t="s">
        <v>15</v>
      </c>
      <c r="C158" s="135" t="s">
        <v>211</v>
      </c>
      <c r="D158" s="135"/>
      <c r="E158" s="23"/>
      <c r="F158" s="28" t="s">
        <v>79</v>
      </c>
      <c r="G158" s="32">
        <v>63</v>
      </c>
      <c r="H158" s="79" t="str">
        <f t="shared" si="3"/>
        <v/>
      </c>
      <c r="I158" s="48"/>
    </row>
    <row r="159" spans="1:9" ht="18" customHeight="1" x14ac:dyDescent="0.25">
      <c r="A159" s="45"/>
      <c r="B159" s="30" t="s">
        <v>15</v>
      </c>
      <c r="C159" s="135" t="s">
        <v>524</v>
      </c>
      <c r="D159" s="135"/>
      <c r="E159" s="23"/>
      <c r="F159" s="28" t="s">
        <v>167</v>
      </c>
      <c r="G159" s="32">
        <v>80</v>
      </c>
      <c r="H159" s="79" t="str">
        <f t="shared" si="3"/>
        <v/>
      </c>
      <c r="I159" s="48"/>
    </row>
    <row r="160" spans="1:9" ht="18" customHeight="1" x14ac:dyDescent="0.25">
      <c r="A160" s="45"/>
      <c r="B160" s="30" t="s">
        <v>15</v>
      </c>
      <c r="C160" s="135" t="s">
        <v>695</v>
      </c>
      <c r="D160" s="135"/>
      <c r="E160" s="23"/>
      <c r="F160" s="28" t="s">
        <v>177</v>
      </c>
      <c r="G160" s="32">
        <v>40</v>
      </c>
      <c r="H160" s="79" t="str">
        <f t="shared" si="3"/>
        <v/>
      </c>
      <c r="I160" s="48"/>
    </row>
    <row r="161" spans="1:9" ht="18" customHeight="1" x14ac:dyDescent="0.25">
      <c r="A161" s="45"/>
      <c r="B161" s="30" t="s">
        <v>15</v>
      </c>
      <c r="C161" s="135" t="s">
        <v>696</v>
      </c>
      <c r="D161" s="135"/>
      <c r="E161" s="23"/>
      <c r="F161" s="28" t="s">
        <v>177</v>
      </c>
      <c r="G161" s="32">
        <v>35</v>
      </c>
      <c r="H161" s="79" t="str">
        <f t="shared" si="3"/>
        <v/>
      </c>
      <c r="I161" s="48"/>
    </row>
    <row r="162" spans="1:9" ht="18" customHeight="1" x14ac:dyDescent="0.25">
      <c r="A162" s="45"/>
      <c r="B162" s="30" t="s">
        <v>15</v>
      </c>
      <c r="C162" s="135" t="s">
        <v>697</v>
      </c>
      <c r="D162" s="135"/>
      <c r="E162" s="23"/>
      <c r="F162" s="28" t="s">
        <v>177</v>
      </c>
      <c r="G162" s="32">
        <v>68</v>
      </c>
      <c r="H162" s="79" t="str">
        <f t="shared" si="3"/>
        <v/>
      </c>
      <c r="I162" s="48"/>
    </row>
    <row r="163" spans="1:9" ht="18" customHeight="1" x14ac:dyDescent="0.25">
      <c r="A163" s="45"/>
      <c r="B163" s="30" t="s">
        <v>15</v>
      </c>
      <c r="C163" s="135" t="s">
        <v>698</v>
      </c>
      <c r="D163" s="135"/>
      <c r="E163" s="23"/>
      <c r="F163" s="28" t="s">
        <v>177</v>
      </c>
      <c r="G163" s="32">
        <v>59</v>
      </c>
      <c r="H163" s="79" t="str">
        <f t="shared" si="3"/>
        <v/>
      </c>
      <c r="I163" s="48"/>
    </row>
    <row r="164" spans="1:9" ht="18" customHeight="1" x14ac:dyDescent="0.25">
      <c r="A164" s="45"/>
      <c r="B164" s="30" t="s">
        <v>15</v>
      </c>
      <c r="C164" s="135" t="s">
        <v>694</v>
      </c>
      <c r="D164" s="135"/>
      <c r="E164" s="23"/>
      <c r="F164" s="28" t="s">
        <v>79</v>
      </c>
      <c r="G164" s="32">
        <v>100</v>
      </c>
      <c r="H164" s="79" t="str">
        <f t="shared" si="3"/>
        <v/>
      </c>
      <c r="I164" s="48"/>
    </row>
    <row r="165" spans="1:9" ht="18" customHeight="1" x14ac:dyDescent="0.25">
      <c r="A165" s="45"/>
      <c r="B165" s="30" t="s">
        <v>15</v>
      </c>
      <c r="C165" s="135" t="s">
        <v>699</v>
      </c>
      <c r="D165" s="135"/>
      <c r="E165" s="23"/>
      <c r="F165" s="28" t="s">
        <v>79</v>
      </c>
      <c r="G165" s="32">
        <v>40</v>
      </c>
      <c r="H165" s="79" t="str">
        <f t="shared" si="3"/>
        <v/>
      </c>
      <c r="I165" s="48"/>
    </row>
    <row r="166" spans="1:9" ht="18" customHeight="1" x14ac:dyDescent="0.25">
      <c r="A166" s="45"/>
      <c r="B166" s="30" t="s">
        <v>15</v>
      </c>
      <c r="C166" s="135" t="s">
        <v>700</v>
      </c>
      <c r="D166" s="135"/>
      <c r="E166" s="23"/>
      <c r="F166" s="28" t="s">
        <v>79</v>
      </c>
      <c r="G166" s="32">
        <v>43</v>
      </c>
      <c r="H166" s="79" t="str">
        <f t="shared" si="3"/>
        <v/>
      </c>
      <c r="I166" s="48"/>
    </row>
    <row r="167" spans="1:9" ht="18" customHeight="1" x14ac:dyDescent="0.25">
      <c r="A167" s="45"/>
      <c r="B167" s="30" t="s">
        <v>15</v>
      </c>
      <c r="C167" s="135" t="s">
        <v>701</v>
      </c>
      <c r="D167" s="135"/>
      <c r="E167" s="23"/>
      <c r="F167" s="28" t="s">
        <v>79</v>
      </c>
      <c r="G167" s="32">
        <v>55</v>
      </c>
      <c r="H167" s="79" t="str">
        <f t="shared" si="3"/>
        <v/>
      </c>
      <c r="I167" s="48"/>
    </row>
    <row r="168" spans="1:9" ht="18" customHeight="1" thickBot="1" x14ac:dyDescent="0.3">
      <c r="A168" s="45"/>
      <c r="B168" s="31" t="s">
        <v>15</v>
      </c>
      <c r="C168" s="134" t="s">
        <v>702</v>
      </c>
      <c r="D168" s="134"/>
      <c r="E168" s="24"/>
      <c r="F168" s="29" t="s">
        <v>79</v>
      </c>
      <c r="G168" s="33">
        <v>59</v>
      </c>
      <c r="H168" s="81" t="str">
        <f t="shared" si="3"/>
        <v/>
      </c>
      <c r="I168" s="48"/>
    </row>
    <row r="169" spans="1:9" ht="18" customHeight="1" thickBot="1" x14ac:dyDescent="0.3">
      <c r="A169" s="45"/>
      <c r="C169" s="14"/>
      <c r="D169" s="14"/>
      <c r="E169" s="14"/>
      <c r="F169" s="14"/>
      <c r="G169" s="11"/>
      <c r="H169" s="82">
        <f>SUM(H103:H168)</f>
        <v>0</v>
      </c>
      <c r="I169" s="48"/>
    </row>
    <row r="170" spans="1:9" ht="15.75" thickBot="1" x14ac:dyDescent="0.3">
      <c r="A170" s="45"/>
      <c r="C170" s="14"/>
      <c r="D170" s="14"/>
      <c r="E170" s="14"/>
      <c r="F170" s="14"/>
      <c r="G170" s="14"/>
      <c r="H170" s="49"/>
      <c r="I170" s="48"/>
    </row>
    <row r="171" spans="1:9" ht="30" customHeight="1" x14ac:dyDescent="0.25">
      <c r="A171" s="45"/>
      <c r="B171" s="27" t="s">
        <v>11</v>
      </c>
      <c r="C171" s="133" t="s">
        <v>114</v>
      </c>
      <c r="D171" s="133"/>
      <c r="E171" s="25" t="s">
        <v>17</v>
      </c>
      <c r="F171" s="25" t="s">
        <v>18</v>
      </c>
      <c r="G171" s="25" t="s">
        <v>660</v>
      </c>
      <c r="H171" s="26" t="s">
        <v>658</v>
      </c>
      <c r="I171" s="48"/>
    </row>
    <row r="172" spans="1:9" ht="18" customHeight="1" x14ac:dyDescent="0.25">
      <c r="A172" s="45"/>
      <c r="B172" s="30" t="s">
        <v>15</v>
      </c>
      <c r="C172" s="135" t="s">
        <v>617</v>
      </c>
      <c r="D172" s="135"/>
      <c r="E172" s="23"/>
      <c r="F172" s="28" t="s">
        <v>79</v>
      </c>
      <c r="G172" s="32">
        <v>12</v>
      </c>
      <c r="H172" s="79" t="str">
        <f t="shared" ref="H172:H185" si="4">IF(E172="","",IF((E172*G172)&lt;0,"DNQ",E172*G172))</f>
        <v/>
      </c>
      <c r="I172" s="48"/>
    </row>
    <row r="173" spans="1:9" ht="18" customHeight="1" x14ac:dyDescent="0.25">
      <c r="A173" s="45"/>
      <c r="B173" s="30" t="s">
        <v>15</v>
      </c>
      <c r="C173" s="135" t="s">
        <v>618</v>
      </c>
      <c r="D173" s="135"/>
      <c r="E173" s="23"/>
      <c r="F173" s="28" t="s">
        <v>212</v>
      </c>
      <c r="G173" s="32">
        <v>11</v>
      </c>
      <c r="H173" s="79" t="str">
        <f t="shared" si="4"/>
        <v/>
      </c>
      <c r="I173" s="48"/>
    </row>
    <row r="174" spans="1:9" ht="18" customHeight="1" x14ac:dyDescent="0.25">
      <c r="A174" s="45"/>
      <c r="B174" s="30" t="s">
        <v>15</v>
      </c>
      <c r="C174" s="135" t="s">
        <v>619</v>
      </c>
      <c r="D174" s="135"/>
      <c r="E174" s="23"/>
      <c r="F174" s="28" t="s">
        <v>175</v>
      </c>
      <c r="G174" s="32">
        <v>0.3</v>
      </c>
      <c r="H174" s="79" t="str">
        <f t="shared" si="4"/>
        <v/>
      </c>
      <c r="I174" s="48"/>
    </row>
    <row r="175" spans="1:9" ht="18" customHeight="1" x14ac:dyDescent="0.25">
      <c r="A175" s="45"/>
      <c r="B175" s="30" t="s">
        <v>15</v>
      </c>
      <c r="C175" s="135" t="s">
        <v>620</v>
      </c>
      <c r="D175" s="135"/>
      <c r="E175" s="23"/>
      <c r="F175" s="28" t="s">
        <v>213</v>
      </c>
      <c r="G175" s="32">
        <v>12</v>
      </c>
      <c r="H175" s="79" t="str">
        <f t="shared" si="4"/>
        <v/>
      </c>
      <c r="I175" s="48"/>
    </row>
    <row r="176" spans="1:9" ht="18" customHeight="1" x14ac:dyDescent="0.25">
      <c r="A176" s="45"/>
      <c r="B176" s="30" t="s">
        <v>15</v>
      </c>
      <c r="C176" s="135" t="s">
        <v>621</v>
      </c>
      <c r="D176" s="135"/>
      <c r="E176" s="23"/>
      <c r="F176" s="28" t="s">
        <v>79</v>
      </c>
      <c r="G176" s="32">
        <v>36</v>
      </c>
      <c r="H176" s="79" t="str">
        <f t="shared" si="4"/>
        <v/>
      </c>
      <c r="I176" s="48"/>
    </row>
    <row r="177" spans="1:9" ht="18" customHeight="1" x14ac:dyDescent="0.25">
      <c r="A177" s="45"/>
      <c r="B177" s="30" t="s">
        <v>15</v>
      </c>
      <c r="C177" s="135" t="s">
        <v>622</v>
      </c>
      <c r="D177" s="135"/>
      <c r="E177" s="23"/>
      <c r="F177" s="28" t="s">
        <v>213</v>
      </c>
      <c r="G177" s="32">
        <v>35</v>
      </c>
      <c r="H177" s="79" t="str">
        <f t="shared" si="4"/>
        <v/>
      </c>
      <c r="I177" s="48"/>
    </row>
    <row r="178" spans="1:9" ht="18" customHeight="1" x14ac:dyDescent="0.25">
      <c r="A178" s="45"/>
      <c r="B178" s="30" t="s">
        <v>15</v>
      </c>
      <c r="C178" s="135" t="s">
        <v>623</v>
      </c>
      <c r="D178" s="135"/>
      <c r="E178" s="23"/>
      <c r="F178" s="28" t="s">
        <v>213</v>
      </c>
      <c r="G178" s="32">
        <v>70</v>
      </c>
      <c r="H178" s="79" t="str">
        <f t="shared" si="4"/>
        <v/>
      </c>
      <c r="I178" s="48"/>
    </row>
    <row r="179" spans="1:9" ht="18" customHeight="1" x14ac:dyDescent="0.25">
      <c r="A179" s="45"/>
      <c r="B179" s="30" t="s">
        <v>15</v>
      </c>
      <c r="C179" s="135" t="s">
        <v>624</v>
      </c>
      <c r="D179" s="135"/>
      <c r="E179" s="23"/>
      <c r="F179" s="28" t="s">
        <v>214</v>
      </c>
      <c r="G179" s="32">
        <v>7.0000000000000007E-2</v>
      </c>
      <c r="H179" s="79" t="str">
        <f t="shared" si="4"/>
        <v/>
      </c>
      <c r="I179" s="48"/>
    </row>
    <row r="180" spans="1:9" ht="18" customHeight="1" x14ac:dyDescent="0.25">
      <c r="A180" s="45"/>
      <c r="B180" s="30" t="s">
        <v>15</v>
      </c>
      <c r="C180" s="135" t="s">
        <v>625</v>
      </c>
      <c r="D180" s="135"/>
      <c r="E180" s="23"/>
      <c r="F180" s="28" t="s">
        <v>79</v>
      </c>
      <c r="G180" s="32">
        <v>21</v>
      </c>
      <c r="H180" s="79" t="str">
        <f t="shared" si="4"/>
        <v/>
      </c>
      <c r="I180" s="48"/>
    </row>
    <row r="181" spans="1:9" ht="18" customHeight="1" x14ac:dyDescent="0.25">
      <c r="A181" s="45"/>
      <c r="B181" s="30" t="s">
        <v>15</v>
      </c>
      <c r="C181" s="135" t="s">
        <v>215</v>
      </c>
      <c r="D181" s="135"/>
      <c r="E181" s="23"/>
      <c r="F181" s="28" t="s">
        <v>214</v>
      </c>
      <c r="G181" s="32">
        <v>0.01</v>
      </c>
      <c r="H181" s="79" t="str">
        <f t="shared" si="4"/>
        <v/>
      </c>
      <c r="I181" s="48"/>
    </row>
    <row r="182" spans="1:9" ht="18" customHeight="1" x14ac:dyDescent="0.25">
      <c r="A182" s="45"/>
      <c r="B182" s="30" t="s">
        <v>15</v>
      </c>
      <c r="C182" s="135" t="s">
        <v>216</v>
      </c>
      <c r="D182" s="135"/>
      <c r="E182" s="23"/>
      <c r="F182" s="28" t="s">
        <v>79</v>
      </c>
      <c r="G182" s="32">
        <v>16</v>
      </c>
      <c r="H182" s="79" t="str">
        <f t="shared" si="4"/>
        <v/>
      </c>
      <c r="I182" s="48"/>
    </row>
    <row r="183" spans="1:9" ht="18" customHeight="1" x14ac:dyDescent="0.25">
      <c r="A183" s="45"/>
      <c r="B183" s="30" t="s">
        <v>15</v>
      </c>
      <c r="C183" s="135" t="s">
        <v>217</v>
      </c>
      <c r="D183" s="135"/>
      <c r="E183" s="23"/>
      <c r="F183" s="28" t="s">
        <v>79</v>
      </c>
      <c r="G183" s="32">
        <v>47</v>
      </c>
      <c r="H183" s="79" t="str">
        <f t="shared" si="4"/>
        <v/>
      </c>
      <c r="I183" s="48"/>
    </row>
    <row r="184" spans="1:9" ht="18" customHeight="1" x14ac:dyDescent="0.25">
      <c r="A184" s="45"/>
      <c r="B184" s="30" t="s">
        <v>15</v>
      </c>
      <c r="C184" s="135" t="s">
        <v>218</v>
      </c>
      <c r="D184" s="135"/>
      <c r="E184" s="23"/>
      <c r="F184" s="28" t="s">
        <v>79</v>
      </c>
      <c r="G184" s="32">
        <v>10</v>
      </c>
      <c r="H184" s="79" t="str">
        <f t="shared" si="4"/>
        <v/>
      </c>
      <c r="I184" s="48"/>
    </row>
    <row r="185" spans="1:9" ht="18" customHeight="1" thickBot="1" x14ac:dyDescent="0.3">
      <c r="A185" s="45"/>
      <c r="B185" s="31" t="s">
        <v>15</v>
      </c>
      <c r="C185" s="134" t="s">
        <v>219</v>
      </c>
      <c r="D185" s="134"/>
      <c r="E185" s="24"/>
      <c r="F185" s="29" t="s">
        <v>79</v>
      </c>
      <c r="G185" s="33">
        <v>26</v>
      </c>
      <c r="H185" s="81" t="str">
        <f t="shared" si="4"/>
        <v/>
      </c>
      <c r="I185" s="48"/>
    </row>
    <row r="186" spans="1:9" ht="18" customHeight="1" thickBot="1" x14ac:dyDescent="0.3">
      <c r="A186" s="45"/>
      <c r="C186" s="14"/>
      <c r="D186" s="14"/>
      <c r="E186" s="14"/>
      <c r="F186" s="14"/>
      <c r="G186" s="11"/>
      <c r="H186" s="82">
        <f>SUM(H172:H185)</f>
        <v>0</v>
      </c>
      <c r="I186" s="48"/>
    </row>
    <row r="187" spans="1:9" ht="12" customHeight="1" thickBot="1" x14ac:dyDescent="0.3">
      <c r="A187" s="45"/>
      <c r="C187" s="14"/>
      <c r="D187" s="14"/>
      <c r="E187" s="14"/>
      <c r="F187" s="14"/>
      <c r="G187" s="14"/>
      <c r="H187" s="49"/>
      <c r="I187" s="48"/>
    </row>
    <row r="188" spans="1:9" ht="30" customHeight="1" x14ac:dyDescent="0.25">
      <c r="A188" s="45"/>
      <c r="B188" s="27" t="s">
        <v>11</v>
      </c>
      <c r="C188" s="133" t="s">
        <v>439</v>
      </c>
      <c r="D188" s="133"/>
      <c r="E188" s="25" t="s">
        <v>17</v>
      </c>
      <c r="F188" s="25" t="s">
        <v>18</v>
      </c>
      <c r="G188" s="25" t="s">
        <v>660</v>
      </c>
      <c r="H188" s="26" t="s">
        <v>658</v>
      </c>
      <c r="I188" s="48"/>
    </row>
    <row r="189" spans="1:9" ht="18" customHeight="1" x14ac:dyDescent="0.25">
      <c r="A189" s="45"/>
      <c r="B189" s="30" t="s">
        <v>60</v>
      </c>
      <c r="C189" s="135" t="s">
        <v>220</v>
      </c>
      <c r="D189" s="135"/>
      <c r="E189" s="23"/>
      <c r="F189" s="28" t="s">
        <v>221</v>
      </c>
      <c r="G189" s="32">
        <v>20</v>
      </c>
      <c r="H189" s="79" t="str">
        <f>IF(E189="","",IF((E189*G189)&lt;0,"DNQ",E189*G189))</f>
        <v/>
      </c>
      <c r="I189" s="48"/>
    </row>
    <row r="190" spans="1:9" ht="18" customHeight="1" x14ac:dyDescent="0.25">
      <c r="A190" s="45"/>
      <c r="B190" s="30" t="s">
        <v>60</v>
      </c>
      <c r="C190" s="135" t="s">
        <v>222</v>
      </c>
      <c r="D190" s="135"/>
      <c r="E190" s="23"/>
      <c r="F190" s="28" t="s">
        <v>84</v>
      </c>
      <c r="G190" s="32">
        <v>0.5</v>
      </c>
      <c r="H190" s="79" t="str">
        <f t="shared" ref="H190:H214" si="5">IF(E190="","",IF((E190*G190)&lt;0,"DNQ",E190*G190))</f>
        <v/>
      </c>
      <c r="I190" s="48"/>
    </row>
    <row r="191" spans="1:9" ht="18" customHeight="1" x14ac:dyDescent="0.25">
      <c r="A191" s="45"/>
      <c r="B191" s="30" t="s">
        <v>60</v>
      </c>
      <c r="C191" s="135" t="s">
        <v>223</v>
      </c>
      <c r="D191" s="135"/>
      <c r="E191" s="23"/>
      <c r="F191" s="28" t="s">
        <v>84</v>
      </c>
      <c r="G191" s="32">
        <v>0.3</v>
      </c>
      <c r="H191" s="79" t="str">
        <f t="shared" si="5"/>
        <v/>
      </c>
      <c r="I191" s="48"/>
    </row>
    <row r="192" spans="1:9" ht="18" customHeight="1" x14ac:dyDescent="0.25">
      <c r="A192" s="45"/>
      <c r="B192" s="30" t="s">
        <v>60</v>
      </c>
      <c r="C192" s="135" t="s">
        <v>421</v>
      </c>
      <c r="D192" s="135"/>
      <c r="E192" s="23"/>
      <c r="F192" s="28" t="s">
        <v>91</v>
      </c>
      <c r="G192" s="32">
        <v>5</v>
      </c>
      <c r="H192" s="79" t="str">
        <f t="shared" si="5"/>
        <v/>
      </c>
      <c r="I192" s="48"/>
    </row>
    <row r="193" spans="1:9" ht="18" customHeight="1" x14ac:dyDescent="0.25">
      <c r="A193" s="45"/>
      <c r="B193" s="30" t="s">
        <v>60</v>
      </c>
      <c r="C193" s="135" t="s">
        <v>422</v>
      </c>
      <c r="D193" s="135"/>
      <c r="E193" s="23"/>
      <c r="F193" s="28" t="s">
        <v>91</v>
      </c>
      <c r="G193" s="32">
        <v>9</v>
      </c>
      <c r="H193" s="79" t="str">
        <f t="shared" si="5"/>
        <v/>
      </c>
      <c r="I193" s="48"/>
    </row>
    <row r="194" spans="1:9" ht="18" customHeight="1" x14ac:dyDescent="0.25">
      <c r="A194" s="45"/>
      <c r="B194" s="30" t="s">
        <v>60</v>
      </c>
      <c r="C194" s="135" t="s">
        <v>423</v>
      </c>
      <c r="D194" s="135"/>
      <c r="E194" s="23"/>
      <c r="F194" s="28" t="s">
        <v>91</v>
      </c>
      <c r="G194" s="32">
        <v>6</v>
      </c>
      <c r="H194" s="79" t="str">
        <f t="shared" si="5"/>
        <v/>
      </c>
      <c r="I194" s="48"/>
    </row>
    <row r="195" spans="1:9" ht="18" customHeight="1" x14ac:dyDescent="0.25">
      <c r="A195" s="45"/>
      <c r="B195" s="30" t="s">
        <v>60</v>
      </c>
      <c r="C195" s="135" t="s">
        <v>424</v>
      </c>
      <c r="D195" s="135"/>
      <c r="E195" s="23"/>
      <c r="F195" s="28" t="s">
        <v>91</v>
      </c>
      <c r="G195" s="32">
        <v>10</v>
      </c>
      <c r="H195" s="79" t="str">
        <f t="shared" si="5"/>
        <v/>
      </c>
      <c r="I195" s="48"/>
    </row>
    <row r="196" spans="1:9" ht="18" customHeight="1" x14ac:dyDescent="0.25">
      <c r="A196" s="45"/>
      <c r="B196" s="30" t="s">
        <v>60</v>
      </c>
      <c r="C196" s="135" t="s">
        <v>224</v>
      </c>
      <c r="D196" s="135"/>
      <c r="E196" s="23"/>
      <c r="F196" s="28" t="s">
        <v>225</v>
      </c>
      <c r="G196" s="32">
        <v>15</v>
      </c>
      <c r="H196" s="79" t="str">
        <f t="shared" si="5"/>
        <v/>
      </c>
      <c r="I196" s="48"/>
    </row>
    <row r="197" spans="1:9" ht="18" customHeight="1" x14ac:dyDescent="0.25">
      <c r="A197" s="45"/>
      <c r="B197" s="30" t="s">
        <v>60</v>
      </c>
      <c r="C197" s="135" t="s">
        <v>425</v>
      </c>
      <c r="D197" s="135"/>
      <c r="E197" s="23"/>
      <c r="F197" s="28" t="s">
        <v>84</v>
      </c>
      <c r="G197" s="32">
        <v>0.3</v>
      </c>
      <c r="H197" s="79" t="str">
        <f t="shared" si="5"/>
        <v/>
      </c>
      <c r="I197" s="48"/>
    </row>
    <row r="198" spans="1:9" ht="18" customHeight="1" x14ac:dyDescent="0.25">
      <c r="A198" s="45"/>
      <c r="B198" s="30" t="s">
        <v>60</v>
      </c>
      <c r="C198" s="135" t="s">
        <v>426</v>
      </c>
      <c r="D198" s="135"/>
      <c r="E198" s="23"/>
      <c r="F198" s="28" t="s">
        <v>84</v>
      </c>
      <c r="G198" s="32">
        <v>0.4</v>
      </c>
      <c r="H198" s="79" t="str">
        <f t="shared" si="5"/>
        <v/>
      </c>
      <c r="I198" s="48"/>
    </row>
    <row r="199" spans="1:9" ht="18" customHeight="1" x14ac:dyDescent="0.25">
      <c r="A199" s="45"/>
      <c r="B199" s="30" t="s">
        <v>60</v>
      </c>
      <c r="C199" s="135" t="s">
        <v>427</v>
      </c>
      <c r="D199" s="135"/>
      <c r="E199" s="23"/>
      <c r="F199" s="28" t="s">
        <v>84</v>
      </c>
      <c r="G199" s="32">
        <v>0.7</v>
      </c>
      <c r="H199" s="79" t="str">
        <f t="shared" si="5"/>
        <v/>
      </c>
      <c r="I199" s="48"/>
    </row>
    <row r="200" spans="1:9" ht="18" customHeight="1" x14ac:dyDescent="0.25">
      <c r="A200" s="45"/>
      <c r="B200" s="30" t="s">
        <v>60</v>
      </c>
      <c r="C200" s="135" t="s">
        <v>226</v>
      </c>
      <c r="D200" s="135"/>
      <c r="E200" s="23"/>
      <c r="F200" s="28" t="s">
        <v>84</v>
      </c>
      <c r="G200" s="32">
        <v>0.4</v>
      </c>
      <c r="H200" s="79" t="str">
        <f t="shared" si="5"/>
        <v/>
      </c>
      <c r="I200" s="48"/>
    </row>
    <row r="201" spans="1:9" ht="18" customHeight="1" x14ac:dyDescent="0.25">
      <c r="A201" s="45"/>
      <c r="B201" s="30" t="s">
        <v>60</v>
      </c>
      <c r="C201" s="135" t="s">
        <v>438</v>
      </c>
      <c r="D201" s="135"/>
      <c r="E201" s="23"/>
      <c r="F201" s="28" t="s">
        <v>87</v>
      </c>
      <c r="G201" s="32">
        <v>30</v>
      </c>
      <c r="H201" s="79" t="str">
        <f t="shared" si="5"/>
        <v/>
      </c>
      <c r="I201" s="48"/>
    </row>
    <row r="202" spans="1:9" ht="18" customHeight="1" x14ac:dyDescent="0.25">
      <c r="A202" s="45"/>
      <c r="B202" s="30" t="s">
        <v>60</v>
      </c>
      <c r="C202" s="135" t="s">
        <v>437</v>
      </c>
      <c r="D202" s="135"/>
      <c r="E202" s="23"/>
      <c r="F202" s="28" t="s">
        <v>87</v>
      </c>
      <c r="G202" s="32">
        <v>40</v>
      </c>
      <c r="H202" s="79" t="str">
        <f t="shared" si="5"/>
        <v/>
      </c>
      <c r="I202" s="48"/>
    </row>
    <row r="203" spans="1:9" ht="18" customHeight="1" x14ac:dyDescent="0.25">
      <c r="A203" s="45"/>
      <c r="B203" s="30" t="s">
        <v>60</v>
      </c>
      <c r="C203" s="135" t="s">
        <v>436</v>
      </c>
      <c r="D203" s="135"/>
      <c r="E203" s="23"/>
      <c r="F203" s="28" t="s">
        <v>87</v>
      </c>
      <c r="G203" s="32">
        <v>5</v>
      </c>
      <c r="H203" s="79" t="str">
        <f t="shared" si="5"/>
        <v/>
      </c>
      <c r="I203" s="48"/>
    </row>
    <row r="204" spans="1:9" ht="18" customHeight="1" x14ac:dyDescent="0.25">
      <c r="A204" s="45"/>
      <c r="B204" s="30" t="s">
        <v>60</v>
      </c>
      <c r="C204" s="135" t="s">
        <v>435</v>
      </c>
      <c r="D204" s="135"/>
      <c r="E204" s="23"/>
      <c r="F204" s="28" t="s">
        <v>87</v>
      </c>
      <c r="G204" s="32">
        <v>7</v>
      </c>
      <c r="H204" s="79" t="str">
        <f t="shared" si="5"/>
        <v/>
      </c>
      <c r="I204" s="48"/>
    </row>
    <row r="205" spans="1:9" ht="18" customHeight="1" x14ac:dyDescent="0.25">
      <c r="A205" s="45"/>
      <c r="B205" s="30" t="s">
        <v>60</v>
      </c>
      <c r="C205" s="135" t="s">
        <v>227</v>
      </c>
      <c r="D205" s="135"/>
      <c r="E205" s="23"/>
      <c r="F205" s="28" t="s">
        <v>91</v>
      </c>
      <c r="G205" s="32">
        <v>0.1</v>
      </c>
      <c r="H205" s="79" t="str">
        <f t="shared" si="5"/>
        <v/>
      </c>
      <c r="I205" s="48"/>
    </row>
    <row r="206" spans="1:9" ht="18" customHeight="1" x14ac:dyDescent="0.25">
      <c r="A206" s="45"/>
      <c r="B206" s="30" t="s">
        <v>60</v>
      </c>
      <c r="C206" s="135" t="s">
        <v>434</v>
      </c>
      <c r="D206" s="135"/>
      <c r="E206" s="23"/>
      <c r="F206" s="28" t="s">
        <v>62</v>
      </c>
      <c r="G206" s="32">
        <v>10</v>
      </c>
      <c r="H206" s="79" t="str">
        <f t="shared" si="5"/>
        <v/>
      </c>
      <c r="I206" s="48"/>
    </row>
    <row r="207" spans="1:9" ht="18" customHeight="1" x14ac:dyDescent="0.25">
      <c r="A207" s="45"/>
      <c r="B207" s="30" t="s">
        <v>60</v>
      </c>
      <c r="C207" s="135" t="s">
        <v>433</v>
      </c>
      <c r="D207" s="135"/>
      <c r="E207" s="23"/>
      <c r="F207" s="28" t="s">
        <v>62</v>
      </c>
      <c r="G207" s="32">
        <v>10</v>
      </c>
      <c r="H207" s="79" t="str">
        <f t="shared" si="5"/>
        <v/>
      </c>
      <c r="I207" s="48"/>
    </row>
    <row r="208" spans="1:9" ht="18" customHeight="1" x14ac:dyDescent="0.25">
      <c r="A208" s="45"/>
      <c r="B208" s="30" t="s">
        <v>60</v>
      </c>
      <c r="C208" s="135" t="s">
        <v>432</v>
      </c>
      <c r="D208" s="135"/>
      <c r="E208" s="23"/>
      <c r="F208" s="28" t="s">
        <v>62</v>
      </c>
      <c r="G208" s="32">
        <v>35</v>
      </c>
      <c r="H208" s="79" t="str">
        <f t="shared" si="5"/>
        <v/>
      </c>
      <c r="I208" s="48"/>
    </row>
    <row r="209" spans="1:9" ht="18" customHeight="1" x14ac:dyDescent="0.25">
      <c r="A209" s="45"/>
      <c r="B209" s="30" t="s">
        <v>60</v>
      </c>
      <c r="C209" s="135" t="s">
        <v>431</v>
      </c>
      <c r="D209" s="135"/>
      <c r="E209" s="23"/>
      <c r="F209" s="28" t="s">
        <v>62</v>
      </c>
      <c r="G209" s="32">
        <v>65</v>
      </c>
      <c r="H209" s="79" t="str">
        <f t="shared" si="5"/>
        <v/>
      </c>
      <c r="I209" s="48"/>
    </row>
    <row r="210" spans="1:9" ht="18" customHeight="1" x14ac:dyDescent="0.25">
      <c r="A210" s="45"/>
      <c r="B210" s="30" t="s">
        <v>60</v>
      </c>
      <c r="C210" s="135" t="s">
        <v>430</v>
      </c>
      <c r="D210" s="135"/>
      <c r="E210" s="23"/>
      <c r="F210" s="28" t="s">
        <v>62</v>
      </c>
      <c r="G210" s="32">
        <v>90</v>
      </c>
      <c r="H210" s="79" t="str">
        <f t="shared" si="5"/>
        <v/>
      </c>
      <c r="I210" s="48"/>
    </row>
    <row r="211" spans="1:9" ht="18" customHeight="1" x14ac:dyDescent="0.25">
      <c r="A211" s="45"/>
      <c r="B211" s="30" t="s">
        <v>60</v>
      </c>
      <c r="C211" s="135" t="s">
        <v>429</v>
      </c>
      <c r="D211" s="135"/>
      <c r="E211" s="23"/>
      <c r="F211" s="28" t="s">
        <v>62</v>
      </c>
      <c r="G211" s="32">
        <v>120</v>
      </c>
      <c r="H211" s="79" t="str">
        <f t="shared" si="5"/>
        <v/>
      </c>
      <c r="I211" s="48"/>
    </row>
    <row r="212" spans="1:9" ht="18" customHeight="1" x14ac:dyDescent="0.25">
      <c r="A212" s="45"/>
      <c r="B212" s="30" t="s">
        <v>60</v>
      </c>
      <c r="C212" s="135" t="s">
        <v>428</v>
      </c>
      <c r="D212" s="135"/>
      <c r="E212" s="23"/>
      <c r="F212" s="28" t="s">
        <v>62</v>
      </c>
      <c r="G212" s="32">
        <v>150</v>
      </c>
      <c r="H212" s="79" t="str">
        <f t="shared" si="5"/>
        <v/>
      </c>
      <c r="I212" s="48"/>
    </row>
    <row r="213" spans="1:9" ht="18" customHeight="1" x14ac:dyDescent="0.25">
      <c r="A213" s="45"/>
      <c r="B213" s="30" t="s">
        <v>60</v>
      </c>
      <c r="C213" s="135" t="s">
        <v>228</v>
      </c>
      <c r="D213" s="135"/>
      <c r="E213" s="23"/>
      <c r="F213" s="28" t="s">
        <v>84</v>
      </c>
      <c r="G213" s="32">
        <v>0.46</v>
      </c>
      <c r="H213" s="79" t="str">
        <f t="shared" si="5"/>
        <v/>
      </c>
      <c r="I213" s="48"/>
    </row>
    <row r="214" spans="1:9" ht="18" customHeight="1" thickBot="1" x14ac:dyDescent="0.3">
      <c r="A214" s="45"/>
      <c r="B214" s="31" t="s">
        <v>60</v>
      </c>
      <c r="C214" s="134" t="s">
        <v>229</v>
      </c>
      <c r="D214" s="134"/>
      <c r="E214" s="24"/>
      <c r="F214" s="29" t="s">
        <v>91</v>
      </c>
      <c r="G214" s="33">
        <v>0.2</v>
      </c>
      <c r="H214" s="81" t="str">
        <f t="shared" si="5"/>
        <v/>
      </c>
      <c r="I214" s="48"/>
    </row>
    <row r="215" spans="1:9" ht="18" customHeight="1" thickBot="1" x14ac:dyDescent="0.3">
      <c r="A215" s="45"/>
      <c r="C215" s="14"/>
      <c r="D215" s="14"/>
      <c r="E215" s="14"/>
      <c r="F215" s="14"/>
      <c r="G215" s="14"/>
      <c r="H215" s="82">
        <f>SUM(H189:H214)</f>
        <v>0</v>
      </c>
      <c r="I215" s="48"/>
    </row>
    <row r="216" spans="1:9" x14ac:dyDescent="0.25">
      <c r="A216" s="45"/>
      <c r="I216" s="48"/>
    </row>
    <row r="217" spans="1:9" x14ac:dyDescent="0.25">
      <c r="A217" s="51"/>
      <c r="B217" s="52"/>
      <c r="C217" s="52"/>
      <c r="D217" s="52"/>
      <c r="E217" s="52"/>
      <c r="F217" s="52"/>
      <c r="G217" s="52"/>
      <c r="H217" s="53"/>
      <c r="I217" s="54"/>
    </row>
  </sheetData>
  <sheetProtection sheet="1" objects="1" scenarios="1" selectLockedCells="1"/>
  <protectedRanges>
    <protectedRange sqref="E5:E6 C10:C11 E10:E13 D12:D13 D17:E49 E53:E99 E103:E168 E172:E185 E189:E214" name="Process"/>
  </protectedRanges>
  <mergeCells count="160">
    <mergeCell ref="C4:D4"/>
    <mergeCell ref="C5:D5"/>
    <mergeCell ref="C6:D6"/>
    <mergeCell ref="C52:D52"/>
    <mergeCell ref="C73:D73"/>
    <mergeCell ref="C74:D74"/>
    <mergeCell ref="C75:D75"/>
    <mergeCell ref="C76:D76"/>
    <mergeCell ref="C53:D53"/>
    <mergeCell ref="C54:D54"/>
    <mergeCell ref="C55:D55"/>
    <mergeCell ref="C56:D56"/>
    <mergeCell ref="C57:D57"/>
    <mergeCell ref="C58:D58"/>
    <mergeCell ref="C59:D59"/>
    <mergeCell ref="C60:D60"/>
    <mergeCell ref="C70:D70"/>
    <mergeCell ref="C71:D71"/>
    <mergeCell ref="C72:D72"/>
    <mergeCell ref="C91:D91"/>
    <mergeCell ref="C92:D92"/>
    <mergeCell ref="C93:D93"/>
    <mergeCell ref="C94:D94"/>
    <mergeCell ref="C83:D83"/>
    <mergeCell ref="C84:D84"/>
    <mergeCell ref="C78:D78"/>
    <mergeCell ref="C79:D79"/>
    <mergeCell ref="C80:D80"/>
    <mergeCell ref="C81:D81"/>
    <mergeCell ref="C82:D82"/>
    <mergeCell ref="C85:D85"/>
    <mergeCell ref="C86:D86"/>
    <mergeCell ref="C87:D87"/>
    <mergeCell ref="C89:D89"/>
    <mergeCell ref="C90:D90"/>
    <mergeCell ref="C88:D88"/>
    <mergeCell ref="C77:D77"/>
    <mergeCell ref="C61:D61"/>
    <mergeCell ref="C62:D62"/>
    <mergeCell ref="C63:D63"/>
    <mergeCell ref="C64:D64"/>
    <mergeCell ref="C65:D65"/>
    <mergeCell ref="C66:D66"/>
    <mergeCell ref="C67:D67"/>
    <mergeCell ref="C68:D68"/>
    <mergeCell ref="C69:D69"/>
    <mergeCell ref="C95:D95"/>
    <mergeCell ref="C96:D96"/>
    <mergeCell ref="C97:D97"/>
    <mergeCell ref="C99:D99"/>
    <mergeCell ref="C103:D103"/>
    <mergeCell ref="C104:D104"/>
    <mergeCell ref="C105:D105"/>
    <mergeCell ref="C106:D106"/>
    <mergeCell ref="C107:D107"/>
    <mergeCell ref="C102:D102"/>
    <mergeCell ref="C98:D98"/>
    <mergeCell ref="C111:D111"/>
    <mergeCell ref="C112:D112"/>
    <mergeCell ref="C113:D113"/>
    <mergeCell ref="C114:D114"/>
    <mergeCell ref="C115:D115"/>
    <mergeCell ref="C116:D116"/>
    <mergeCell ref="C108:D108"/>
    <mergeCell ref="C109:D109"/>
    <mergeCell ref="C110:D110"/>
    <mergeCell ref="C123:D123"/>
    <mergeCell ref="C124:D124"/>
    <mergeCell ref="C125:D125"/>
    <mergeCell ref="C126:D126"/>
    <mergeCell ref="C127:D127"/>
    <mergeCell ref="C128:D128"/>
    <mergeCell ref="C117:D117"/>
    <mergeCell ref="C118:D118"/>
    <mergeCell ref="C119:D119"/>
    <mergeCell ref="C120:D120"/>
    <mergeCell ref="C121:D121"/>
    <mergeCell ref="C122:D122"/>
    <mergeCell ref="C135:D135"/>
    <mergeCell ref="C136:D136"/>
    <mergeCell ref="C137:D137"/>
    <mergeCell ref="C138:D138"/>
    <mergeCell ref="C139:D139"/>
    <mergeCell ref="C140:D140"/>
    <mergeCell ref="C129:D129"/>
    <mergeCell ref="C130:D130"/>
    <mergeCell ref="C131:D131"/>
    <mergeCell ref="C132:D132"/>
    <mergeCell ref="C133:D133"/>
    <mergeCell ref="C134:D134"/>
    <mergeCell ref="C147:D147"/>
    <mergeCell ref="C148:D148"/>
    <mergeCell ref="C149:D149"/>
    <mergeCell ref="C150:D150"/>
    <mergeCell ref="C151:D151"/>
    <mergeCell ref="C152:D152"/>
    <mergeCell ref="C141:D141"/>
    <mergeCell ref="C142:D142"/>
    <mergeCell ref="C143:D143"/>
    <mergeCell ref="C144:D144"/>
    <mergeCell ref="C145:D145"/>
    <mergeCell ref="C146:D146"/>
    <mergeCell ref="C153:D153"/>
    <mergeCell ref="C154:D154"/>
    <mergeCell ref="C155:D155"/>
    <mergeCell ref="C156:D156"/>
    <mergeCell ref="C157:D157"/>
    <mergeCell ref="C185:D185"/>
    <mergeCell ref="C172:D172"/>
    <mergeCell ref="C173:D173"/>
    <mergeCell ref="C174:D174"/>
    <mergeCell ref="C175:D175"/>
    <mergeCell ref="C158:D158"/>
    <mergeCell ref="C171:D171"/>
    <mergeCell ref="C159:D159"/>
    <mergeCell ref="C168:D168"/>
    <mergeCell ref="C160:D160"/>
    <mergeCell ref="C161:D161"/>
    <mergeCell ref="C162:D162"/>
    <mergeCell ref="C163:D163"/>
    <mergeCell ref="C164:D164"/>
    <mergeCell ref="C165:D165"/>
    <mergeCell ref="C166:D166"/>
    <mergeCell ref="C167:D167"/>
    <mergeCell ref="C214:D214"/>
    <mergeCell ref="C182:D182"/>
    <mergeCell ref="C183:D183"/>
    <mergeCell ref="C184:D184"/>
    <mergeCell ref="C189:D189"/>
    <mergeCell ref="C190:D190"/>
    <mergeCell ref="C191:D191"/>
    <mergeCell ref="C176:D176"/>
    <mergeCell ref="C177:D177"/>
    <mergeCell ref="C178:D178"/>
    <mergeCell ref="C179:D179"/>
    <mergeCell ref="C180:D180"/>
    <mergeCell ref="C181:D181"/>
    <mergeCell ref="C198:D198"/>
    <mergeCell ref="C199:D199"/>
    <mergeCell ref="C188:D188"/>
    <mergeCell ref="C200:D200"/>
    <mergeCell ref="C201:D201"/>
    <mergeCell ref="C202:D202"/>
    <mergeCell ref="C203:D203"/>
    <mergeCell ref="C192:D192"/>
    <mergeCell ref="C193:D193"/>
    <mergeCell ref="C194:D194"/>
    <mergeCell ref="C195:D195"/>
    <mergeCell ref="C196:D196"/>
    <mergeCell ref="C197:D197"/>
    <mergeCell ref="C210:D210"/>
    <mergeCell ref="C211:D211"/>
    <mergeCell ref="C212:D212"/>
    <mergeCell ref="C213:D213"/>
    <mergeCell ref="C204:D204"/>
    <mergeCell ref="C205:D205"/>
    <mergeCell ref="C206:D206"/>
    <mergeCell ref="C207:D207"/>
    <mergeCell ref="C208:D208"/>
    <mergeCell ref="C209:D209"/>
  </mergeCells>
  <dataValidations count="1">
    <dataValidation type="whole" allowBlank="1" showInputMessage="1" showErrorMessage="1" sqref="E99" xr:uid="{5BCF4A32-580D-4580-B8BB-BA241F13818E}">
      <formula1>0</formula1>
      <formula2>1000000</formula2>
    </dataValidation>
  </dataValidations>
  <pageMargins left="0.7" right="0.7" top="0.75" bottom="0.75" header="0.3" footer="0.3"/>
  <pageSetup scale="20" orientation="portrait" horizontalDpi="1200" verticalDpi="1200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3A737E0-172B-4D9C-AE9D-458E41D269A8}">
          <x14:formula1>
            <xm:f>'drop downs'!$B$113:$B$125</xm:f>
          </x14:formula1>
          <xm:sqref>C10:C11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41B97C-3611-40D5-93BC-41B8D2D7330C}">
  <dimension ref="A1:XFC146"/>
  <sheetViews>
    <sheetView zoomScaleNormal="10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D5" sqref="D5"/>
    </sheetView>
  </sheetViews>
  <sheetFormatPr defaultColWidth="0" defaultRowHeight="15" zeroHeight="1" x14ac:dyDescent="0.25"/>
  <cols>
    <col min="1" max="2" width="8.85546875" style="1" customWidth="1"/>
    <col min="3" max="3" width="113.42578125" style="1" bestFit="1" customWidth="1"/>
    <col min="4" max="4" width="17.140625" style="1" bestFit="1" customWidth="1"/>
    <col min="5" max="5" width="31.28515625" style="5" customWidth="1"/>
    <col min="6" max="6" width="20.7109375" style="1" customWidth="1"/>
    <col min="7" max="7" width="18.28515625" style="34" bestFit="1" customWidth="1"/>
    <col min="8" max="8" width="9.7109375" style="1" customWidth="1"/>
    <col min="9" max="9" width="13.85546875" style="1" hidden="1"/>
    <col min="10" max="16383" width="8.85546875" style="1" hidden="1"/>
    <col min="16384" max="16384" width="0.140625" style="1" customWidth="1"/>
  </cols>
  <sheetData>
    <row r="1" spans="1:9" ht="15.75" thickBot="1" x14ac:dyDescent="0.3">
      <c r="B1" s="42"/>
      <c r="C1" s="42"/>
      <c r="D1" s="42"/>
      <c r="E1" s="55"/>
      <c r="F1" s="42"/>
      <c r="G1" s="43"/>
      <c r="H1" s="44"/>
    </row>
    <row r="2" spans="1:9" ht="30" thickBot="1" x14ac:dyDescent="0.4">
      <c r="B2" s="46" t="s">
        <v>665</v>
      </c>
      <c r="G2" s="83">
        <f>G33+G41+G56+G69+G94+G110+G145</f>
        <v>0</v>
      </c>
      <c r="H2" s="48"/>
    </row>
    <row r="3" spans="1:9" ht="15.75" thickBot="1" x14ac:dyDescent="0.3">
      <c r="H3" s="48"/>
    </row>
    <row r="4" spans="1:9" ht="29.25" x14ac:dyDescent="0.25">
      <c r="A4" s="45"/>
      <c r="B4" s="27" t="s">
        <v>11</v>
      </c>
      <c r="C4" s="6" t="s">
        <v>230</v>
      </c>
      <c r="D4" s="25" t="s">
        <v>17</v>
      </c>
      <c r="E4" s="25" t="s">
        <v>18</v>
      </c>
      <c r="F4" s="25" t="s">
        <v>660</v>
      </c>
      <c r="G4" s="26" t="s">
        <v>658</v>
      </c>
      <c r="H4" s="48"/>
      <c r="I4" s="4"/>
    </row>
    <row r="5" spans="1:9" ht="18" customHeight="1" x14ac:dyDescent="0.25">
      <c r="A5" s="45"/>
      <c r="B5" s="30" t="s">
        <v>15</v>
      </c>
      <c r="C5" s="12" t="s">
        <v>231</v>
      </c>
      <c r="D5" s="23"/>
      <c r="E5" s="38" t="s">
        <v>70</v>
      </c>
      <c r="F5" s="32">
        <v>2.6</v>
      </c>
      <c r="G5" s="79" t="str">
        <f>IF(D5="","",IF((D5*F5)&lt;0,"DNQ",D5*F5))</f>
        <v/>
      </c>
      <c r="H5" s="48"/>
      <c r="I5" s="4"/>
    </row>
    <row r="6" spans="1:9" ht="18" customHeight="1" x14ac:dyDescent="0.25">
      <c r="A6" s="45"/>
      <c r="B6" s="30" t="s">
        <v>15</v>
      </c>
      <c r="C6" s="12" t="s">
        <v>232</v>
      </c>
      <c r="D6" s="23"/>
      <c r="E6" s="38" t="s">
        <v>70</v>
      </c>
      <c r="F6" s="32">
        <v>22.6</v>
      </c>
      <c r="G6" s="79" t="str">
        <f t="shared" ref="G6:G30" si="0">IF(D6="","",IF((D6*F6)&lt;0,"DNQ",D6*F6))</f>
        <v/>
      </c>
      <c r="H6" s="48"/>
      <c r="I6" s="4"/>
    </row>
    <row r="7" spans="1:9" ht="18" customHeight="1" x14ac:dyDescent="0.25">
      <c r="A7" s="45"/>
      <c r="B7" s="30" t="s">
        <v>15</v>
      </c>
      <c r="C7" s="12" t="s">
        <v>703</v>
      </c>
      <c r="D7" s="23"/>
      <c r="E7" s="38" t="s">
        <v>70</v>
      </c>
      <c r="F7" s="32">
        <v>76</v>
      </c>
      <c r="G7" s="79" t="str">
        <f t="shared" si="0"/>
        <v/>
      </c>
      <c r="H7" s="48"/>
      <c r="I7" s="4"/>
    </row>
    <row r="8" spans="1:9" ht="18" customHeight="1" x14ac:dyDescent="0.25">
      <c r="A8" s="45"/>
      <c r="B8" s="30" t="s">
        <v>15</v>
      </c>
      <c r="C8" s="12" t="s">
        <v>233</v>
      </c>
      <c r="D8" s="23"/>
      <c r="E8" s="38" t="s">
        <v>234</v>
      </c>
      <c r="F8" s="32">
        <v>50</v>
      </c>
      <c r="G8" s="79" t="str">
        <f t="shared" si="0"/>
        <v/>
      </c>
      <c r="H8" s="48"/>
      <c r="I8" s="4"/>
    </row>
    <row r="9" spans="1:9" ht="18" customHeight="1" x14ac:dyDescent="0.25">
      <c r="A9" s="45"/>
      <c r="B9" s="30" t="s">
        <v>15</v>
      </c>
      <c r="C9" s="12" t="s">
        <v>235</v>
      </c>
      <c r="D9" s="23"/>
      <c r="E9" s="38" t="s">
        <v>234</v>
      </c>
      <c r="F9" s="32">
        <v>82</v>
      </c>
      <c r="G9" s="79" t="str">
        <f t="shared" si="0"/>
        <v/>
      </c>
      <c r="H9" s="48"/>
      <c r="I9" s="4"/>
    </row>
    <row r="10" spans="1:9" ht="18" customHeight="1" x14ac:dyDescent="0.25">
      <c r="A10" s="45"/>
      <c r="B10" s="30" t="s">
        <v>15</v>
      </c>
      <c r="C10" s="12" t="s">
        <v>236</v>
      </c>
      <c r="D10" s="23"/>
      <c r="E10" s="38" t="s">
        <v>237</v>
      </c>
      <c r="F10" s="32">
        <v>20</v>
      </c>
      <c r="G10" s="79" t="str">
        <f t="shared" si="0"/>
        <v/>
      </c>
      <c r="H10" s="48"/>
      <c r="I10" s="4"/>
    </row>
    <row r="11" spans="1:9" ht="18" customHeight="1" x14ac:dyDescent="0.25">
      <c r="A11" s="45"/>
      <c r="B11" s="30" t="s">
        <v>15</v>
      </c>
      <c r="C11" s="12" t="s">
        <v>238</v>
      </c>
      <c r="D11" s="23"/>
      <c r="E11" s="38" t="s">
        <v>237</v>
      </c>
      <c r="F11" s="32">
        <v>48</v>
      </c>
      <c r="G11" s="79" t="str">
        <f t="shared" si="0"/>
        <v/>
      </c>
      <c r="H11" s="48"/>
      <c r="I11" s="4"/>
    </row>
    <row r="12" spans="1:9" ht="18" customHeight="1" x14ac:dyDescent="0.25">
      <c r="A12" s="45"/>
      <c r="B12" s="30" t="s">
        <v>15</v>
      </c>
      <c r="C12" s="12" t="s">
        <v>239</v>
      </c>
      <c r="D12" s="23"/>
      <c r="E12" s="38" t="s">
        <v>175</v>
      </c>
      <c r="F12" s="32">
        <v>88</v>
      </c>
      <c r="G12" s="79" t="str">
        <f t="shared" si="0"/>
        <v/>
      </c>
      <c r="H12" s="48"/>
      <c r="I12" s="4"/>
    </row>
    <row r="13" spans="1:9" ht="18" customHeight="1" x14ac:dyDescent="0.25">
      <c r="A13" s="45"/>
      <c r="B13" s="30" t="s">
        <v>15</v>
      </c>
      <c r="C13" s="12" t="s">
        <v>240</v>
      </c>
      <c r="D13" s="23"/>
      <c r="E13" s="38" t="s">
        <v>241</v>
      </c>
      <c r="F13" s="32">
        <v>1</v>
      </c>
      <c r="G13" s="79" t="str">
        <f t="shared" si="0"/>
        <v/>
      </c>
      <c r="H13" s="48"/>
      <c r="I13" s="4"/>
    </row>
    <row r="14" spans="1:9" ht="18" customHeight="1" x14ac:dyDescent="0.25">
      <c r="A14" s="45"/>
      <c r="B14" s="30" t="s">
        <v>15</v>
      </c>
      <c r="C14" s="12" t="s">
        <v>243</v>
      </c>
      <c r="D14" s="23"/>
      <c r="E14" s="38" t="s">
        <v>91</v>
      </c>
      <c r="F14" s="32">
        <v>5</v>
      </c>
      <c r="G14" s="79" t="str">
        <f t="shared" si="0"/>
        <v/>
      </c>
      <c r="H14" s="48"/>
      <c r="I14" s="4"/>
    </row>
    <row r="15" spans="1:9" ht="18" customHeight="1" x14ac:dyDescent="0.25">
      <c r="A15" s="45"/>
      <c r="B15" s="30" t="s">
        <v>15</v>
      </c>
      <c r="C15" s="12" t="s">
        <v>244</v>
      </c>
      <c r="D15" s="23"/>
      <c r="E15" s="38" t="s">
        <v>91</v>
      </c>
      <c r="F15" s="32">
        <v>10</v>
      </c>
      <c r="G15" s="79" t="str">
        <f t="shared" si="0"/>
        <v/>
      </c>
      <c r="H15" s="48"/>
      <c r="I15" s="4"/>
    </row>
    <row r="16" spans="1:9" ht="18" customHeight="1" x14ac:dyDescent="0.25">
      <c r="A16" s="45"/>
      <c r="B16" s="30" t="s">
        <v>15</v>
      </c>
      <c r="C16" s="12" t="s">
        <v>454</v>
      </c>
      <c r="D16" s="23"/>
      <c r="E16" s="38" t="s">
        <v>245</v>
      </c>
      <c r="F16" s="32">
        <v>2</v>
      </c>
      <c r="G16" s="79" t="str">
        <f t="shared" si="0"/>
        <v/>
      </c>
      <c r="H16" s="48"/>
      <c r="I16" s="4"/>
    </row>
    <row r="17" spans="1:9" ht="18" customHeight="1" x14ac:dyDescent="0.25">
      <c r="A17" s="45"/>
      <c r="B17" s="30" t="s">
        <v>15</v>
      </c>
      <c r="C17" s="12" t="s">
        <v>246</v>
      </c>
      <c r="D17" s="23"/>
      <c r="E17" s="38" t="s">
        <v>42</v>
      </c>
      <c r="F17" s="32">
        <v>98</v>
      </c>
      <c r="G17" s="79" t="str">
        <f t="shared" si="0"/>
        <v/>
      </c>
      <c r="H17" s="48"/>
      <c r="I17" s="4"/>
    </row>
    <row r="18" spans="1:9" ht="18" customHeight="1" x14ac:dyDescent="0.25">
      <c r="A18" s="45"/>
      <c r="B18" s="30" t="s">
        <v>15</v>
      </c>
      <c r="C18" s="12" t="s">
        <v>247</v>
      </c>
      <c r="D18" s="23"/>
      <c r="E18" s="38" t="s">
        <v>245</v>
      </c>
      <c r="F18" s="32">
        <v>34</v>
      </c>
      <c r="G18" s="79" t="str">
        <f t="shared" si="0"/>
        <v/>
      </c>
      <c r="H18" s="48"/>
      <c r="I18" s="4"/>
    </row>
    <row r="19" spans="1:9" ht="18" customHeight="1" x14ac:dyDescent="0.25">
      <c r="A19" s="45"/>
      <c r="B19" s="30" t="s">
        <v>15</v>
      </c>
      <c r="C19" s="12" t="s">
        <v>248</v>
      </c>
      <c r="D19" s="23"/>
      <c r="E19" s="38" t="s">
        <v>245</v>
      </c>
      <c r="F19" s="32">
        <v>87</v>
      </c>
      <c r="G19" s="79" t="str">
        <f t="shared" si="0"/>
        <v/>
      </c>
      <c r="H19" s="48"/>
      <c r="I19" s="4"/>
    </row>
    <row r="20" spans="1:9" ht="18" customHeight="1" x14ac:dyDescent="0.25">
      <c r="A20" s="45"/>
      <c r="B20" s="30" t="s">
        <v>15</v>
      </c>
      <c r="C20" s="12" t="s">
        <v>251</v>
      </c>
      <c r="D20" s="23"/>
      <c r="E20" s="38" t="s">
        <v>234</v>
      </c>
      <c r="F20" s="32">
        <v>61</v>
      </c>
      <c r="G20" s="79" t="str">
        <f t="shared" si="0"/>
        <v/>
      </c>
      <c r="H20" s="48"/>
      <c r="I20" s="4"/>
    </row>
    <row r="21" spans="1:9" ht="18" customHeight="1" x14ac:dyDescent="0.25">
      <c r="A21" s="45"/>
      <c r="B21" s="30" t="s">
        <v>15</v>
      </c>
      <c r="C21" s="12" t="s">
        <v>252</v>
      </c>
      <c r="D21" s="23"/>
      <c r="E21" s="38" t="s">
        <v>234</v>
      </c>
      <c r="F21" s="32">
        <v>76</v>
      </c>
      <c r="G21" s="79" t="str">
        <f t="shared" si="0"/>
        <v/>
      </c>
      <c r="H21" s="48"/>
      <c r="I21" s="4"/>
    </row>
    <row r="22" spans="1:9" ht="18" customHeight="1" x14ac:dyDescent="0.25">
      <c r="A22" s="45"/>
      <c r="B22" s="30" t="s">
        <v>15</v>
      </c>
      <c r="C22" s="12" t="s">
        <v>253</v>
      </c>
      <c r="D22" s="23"/>
      <c r="E22" s="38" t="s">
        <v>234</v>
      </c>
      <c r="F22" s="32">
        <v>18</v>
      </c>
      <c r="G22" s="79" t="str">
        <f t="shared" si="0"/>
        <v/>
      </c>
      <c r="H22" s="48"/>
      <c r="I22" s="4"/>
    </row>
    <row r="23" spans="1:9" ht="18" customHeight="1" x14ac:dyDescent="0.25">
      <c r="A23" s="45"/>
      <c r="B23" s="30" t="s">
        <v>15</v>
      </c>
      <c r="C23" s="12" t="s">
        <v>254</v>
      </c>
      <c r="D23" s="23"/>
      <c r="E23" s="38" t="s">
        <v>234</v>
      </c>
      <c r="F23" s="32">
        <v>22</v>
      </c>
      <c r="G23" s="79" t="str">
        <f t="shared" si="0"/>
        <v/>
      </c>
      <c r="H23" s="48"/>
      <c r="I23" s="4"/>
    </row>
    <row r="24" spans="1:9" ht="18" customHeight="1" x14ac:dyDescent="0.25">
      <c r="A24" s="45"/>
      <c r="B24" s="30" t="s">
        <v>15</v>
      </c>
      <c r="C24" s="12" t="s">
        <v>255</v>
      </c>
      <c r="D24" s="23"/>
      <c r="E24" s="38" t="s">
        <v>234</v>
      </c>
      <c r="F24" s="32">
        <v>25</v>
      </c>
      <c r="G24" s="79" t="str">
        <f t="shared" si="0"/>
        <v/>
      </c>
      <c r="H24" s="48"/>
      <c r="I24" s="4"/>
    </row>
    <row r="25" spans="1:9" ht="18" customHeight="1" x14ac:dyDescent="0.25">
      <c r="A25" s="45"/>
      <c r="B25" s="30" t="s">
        <v>15</v>
      </c>
      <c r="C25" s="12" t="s">
        <v>256</v>
      </c>
      <c r="D25" s="23"/>
      <c r="E25" s="38" t="s">
        <v>234</v>
      </c>
      <c r="F25" s="32">
        <v>31</v>
      </c>
      <c r="G25" s="79" t="str">
        <f t="shared" si="0"/>
        <v/>
      </c>
      <c r="H25" s="48"/>
      <c r="I25" s="4"/>
    </row>
    <row r="26" spans="1:9" ht="18" customHeight="1" x14ac:dyDescent="0.25">
      <c r="A26" s="45"/>
      <c r="B26" s="30" t="s">
        <v>15</v>
      </c>
      <c r="C26" s="12" t="s">
        <v>257</v>
      </c>
      <c r="D26" s="23"/>
      <c r="E26" s="38" t="s">
        <v>234</v>
      </c>
      <c r="F26" s="32">
        <v>1.5</v>
      </c>
      <c r="G26" s="79" t="str">
        <f t="shared" si="0"/>
        <v/>
      </c>
      <c r="H26" s="48"/>
      <c r="I26" s="4"/>
    </row>
    <row r="27" spans="1:9" ht="18" customHeight="1" x14ac:dyDescent="0.25">
      <c r="A27" s="45"/>
      <c r="B27" s="30" t="s">
        <v>15</v>
      </c>
      <c r="C27" s="12" t="s">
        <v>258</v>
      </c>
      <c r="D27" s="23"/>
      <c r="E27" s="38" t="s">
        <v>234</v>
      </c>
      <c r="F27" s="32">
        <v>2</v>
      </c>
      <c r="G27" s="79" t="str">
        <f t="shared" si="0"/>
        <v/>
      </c>
      <c r="H27" s="48"/>
      <c r="I27" s="4"/>
    </row>
    <row r="28" spans="1:9" ht="18" customHeight="1" x14ac:dyDescent="0.25">
      <c r="A28" s="45"/>
      <c r="B28" s="30" t="s">
        <v>60</v>
      </c>
      <c r="C28" s="12" t="s">
        <v>242</v>
      </c>
      <c r="D28" s="23"/>
      <c r="E28" s="38" t="s">
        <v>241</v>
      </c>
      <c r="F28" s="32">
        <v>0.5</v>
      </c>
      <c r="G28" s="79" t="str">
        <f>IF(D28="","",IF((D28*F28)&lt;0,"DNQ",D28*F28))</f>
        <v/>
      </c>
      <c r="H28" s="48"/>
      <c r="I28" s="4"/>
    </row>
    <row r="29" spans="1:9" ht="18" customHeight="1" x14ac:dyDescent="0.25">
      <c r="A29" s="45"/>
      <c r="B29" s="30" t="s">
        <v>60</v>
      </c>
      <c r="C29" s="12" t="s">
        <v>259</v>
      </c>
      <c r="D29" s="23"/>
      <c r="E29" s="38" t="s">
        <v>70</v>
      </c>
      <c r="F29" s="32">
        <v>35</v>
      </c>
      <c r="G29" s="79" t="str">
        <f t="shared" si="0"/>
        <v/>
      </c>
      <c r="H29" s="48"/>
      <c r="I29" s="4"/>
    </row>
    <row r="30" spans="1:9" ht="18" customHeight="1" x14ac:dyDescent="0.25">
      <c r="A30" s="45"/>
      <c r="B30" s="30" t="s">
        <v>60</v>
      </c>
      <c r="C30" s="12" t="s">
        <v>260</v>
      </c>
      <c r="D30" s="23"/>
      <c r="E30" s="38" t="s">
        <v>70</v>
      </c>
      <c r="F30" s="32">
        <v>38</v>
      </c>
      <c r="G30" s="79" t="str">
        <f t="shared" si="0"/>
        <v/>
      </c>
      <c r="H30" s="48"/>
      <c r="I30" s="4"/>
    </row>
    <row r="31" spans="1:9" ht="18" customHeight="1" x14ac:dyDescent="0.25">
      <c r="A31" s="45"/>
      <c r="B31" s="30" t="s">
        <v>60</v>
      </c>
      <c r="C31" s="12" t="s">
        <v>249</v>
      </c>
      <c r="D31" s="23"/>
      <c r="E31" s="38" t="s">
        <v>167</v>
      </c>
      <c r="F31" s="32">
        <v>20</v>
      </c>
      <c r="G31" s="79" t="str">
        <f>IF(D31="","",IF((D31*F31)&lt;0,"DNQ",D31*F31))</f>
        <v/>
      </c>
      <c r="H31" s="48"/>
      <c r="I31" s="4"/>
    </row>
    <row r="32" spans="1:9" ht="18" customHeight="1" thickBot="1" x14ac:dyDescent="0.3">
      <c r="A32" s="45"/>
      <c r="B32" s="31" t="s">
        <v>60</v>
      </c>
      <c r="C32" s="13" t="s">
        <v>250</v>
      </c>
      <c r="D32" s="24"/>
      <c r="E32" s="39" t="s">
        <v>167</v>
      </c>
      <c r="F32" s="33">
        <v>25</v>
      </c>
      <c r="G32" s="81" t="str">
        <f>IF(D32="","",IF((D32*F32)&lt;0,"DNQ",D32*F32))</f>
        <v/>
      </c>
      <c r="H32" s="48"/>
      <c r="I32" s="4"/>
    </row>
    <row r="33" spans="1:9" ht="18" customHeight="1" thickBot="1" x14ac:dyDescent="0.3">
      <c r="A33" s="45"/>
      <c r="C33" s="14"/>
      <c r="D33" s="22"/>
      <c r="E33" s="22"/>
      <c r="F33" s="11"/>
      <c r="G33" s="82">
        <f>SUM(G5:G32)</f>
        <v>0</v>
      </c>
      <c r="H33" s="48"/>
      <c r="I33" s="4"/>
    </row>
    <row r="34" spans="1:9" ht="15.75" thickBot="1" x14ac:dyDescent="0.3">
      <c r="A34" s="45"/>
      <c r="C34" s="14"/>
      <c r="D34" s="14"/>
      <c r="E34" s="22"/>
      <c r="F34" s="14"/>
      <c r="G34" s="49"/>
      <c r="H34" s="48"/>
    </row>
    <row r="35" spans="1:9" ht="30" x14ac:dyDescent="0.3">
      <c r="A35" s="45"/>
      <c r="B35" s="27" t="s">
        <v>11</v>
      </c>
      <c r="C35" s="6" t="s">
        <v>261</v>
      </c>
      <c r="D35" s="25" t="s">
        <v>17</v>
      </c>
      <c r="E35" s="25" t="s">
        <v>18</v>
      </c>
      <c r="F35" s="25" t="s">
        <v>660</v>
      </c>
      <c r="G35" s="26" t="s">
        <v>658</v>
      </c>
      <c r="H35" s="50"/>
    </row>
    <row r="36" spans="1:9" ht="18" customHeight="1" x14ac:dyDescent="0.3">
      <c r="A36" s="45"/>
      <c r="B36" s="30" t="s">
        <v>15</v>
      </c>
      <c r="C36" s="12" t="s">
        <v>262</v>
      </c>
      <c r="D36" s="23"/>
      <c r="E36" s="38" t="s">
        <v>237</v>
      </c>
      <c r="F36" s="32">
        <v>48</v>
      </c>
      <c r="G36" s="79" t="str">
        <f>IF(D36="","",IF((D36*F36)&lt;0,"DNQ",D36*F36))</f>
        <v/>
      </c>
      <c r="H36" s="50"/>
    </row>
    <row r="37" spans="1:9" ht="18" customHeight="1" x14ac:dyDescent="0.3">
      <c r="A37" s="45"/>
      <c r="B37" s="30" t="s">
        <v>15</v>
      </c>
      <c r="C37" s="12" t="s">
        <v>263</v>
      </c>
      <c r="D37" s="23"/>
      <c r="E37" s="38" t="s">
        <v>42</v>
      </c>
      <c r="F37" s="32">
        <v>100</v>
      </c>
      <c r="G37" s="79" t="str">
        <f t="shared" ref="G37:G40" si="1">IF(D37="","",IF((D37*F37)&lt;0,"DNQ",D37*F37))</f>
        <v/>
      </c>
      <c r="H37" s="50"/>
    </row>
    <row r="38" spans="1:9" ht="18" customHeight="1" x14ac:dyDescent="0.3">
      <c r="A38" s="45"/>
      <c r="B38" s="30" t="s">
        <v>15</v>
      </c>
      <c r="C38" s="12" t="s">
        <v>264</v>
      </c>
      <c r="D38" s="23"/>
      <c r="E38" s="38" t="s">
        <v>70</v>
      </c>
      <c r="F38" s="32">
        <v>102</v>
      </c>
      <c r="G38" s="79" t="str">
        <f t="shared" si="1"/>
        <v/>
      </c>
      <c r="H38" s="50"/>
    </row>
    <row r="39" spans="1:9" ht="18" customHeight="1" x14ac:dyDescent="0.3">
      <c r="A39" s="45"/>
      <c r="B39" s="30" t="s">
        <v>15</v>
      </c>
      <c r="C39" s="12" t="s">
        <v>626</v>
      </c>
      <c r="D39" s="23"/>
      <c r="E39" s="38" t="s">
        <v>738</v>
      </c>
      <c r="F39" s="32">
        <v>4</v>
      </c>
      <c r="G39" s="79" t="str">
        <f t="shared" si="1"/>
        <v/>
      </c>
      <c r="H39" s="50"/>
    </row>
    <row r="40" spans="1:9" ht="18" customHeight="1" thickBot="1" x14ac:dyDescent="0.35">
      <c r="A40" s="45"/>
      <c r="B40" s="31" t="s">
        <v>15</v>
      </c>
      <c r="C40" s="13" t="s">
        <v>627</v>
      </c>
      <c r="D40" s="24"/>
      <c r="E40" s="39" t="s">
        <v>265</v>
      </c>
      <c r="F40" s="33">
        <v>8</v>
      </c>
      <c r="G40" s="81" t="str">
        <f t="shared" si="1"/>
        <v/>
      </c>
      <c r="H40" s="50"/>
    </row>
    <row r="41" spans="1:9" ht="18.600000000000001" customHeight="1" thickBot="1" x14ac:dyDescent="0.35">
      <c r="A41" s="45"/>
      <c r="C41" s="14"/>
      <c r="D41" s="22"/>
      <c r="E41" s="22"/>
      <c r="F41" s="19"/>
      <c r="G41" s="82">
        <f>SUM(G36:G40)</f>
        <v>0</v>
      </c>
      <c r="H41" s="50"/>
    </row>
    <row r="42" spans="1:9" ht="15.75" thickBot="1" x14ac:dyDescent="0.3">
      <c r="A42" s="45"/>
      <c r="C42" s="14"/>
      <c r="D42" s="14"/>
      <c r="E42" s="22"/>
      <c r="F42" s="14"/>
      <c r="G42" s="49"/>
      <c r="H42" s="48"/>
    </row>
    <row r="43" spans="1:9" ht="29.25" x14ac:dyDescent="0.25">
      <c r="A43" s="45"/>
      <c r="B43" s="27" t="s">
        <v>11</v>
      </c>
      <c r="C43" s="6" t="s">
        <v>114</v>
      </c>
      <c r="D43" s="25" t="s">
        <v>17</v>
      </c>
      <c r="E43" s="25" t="s">
        <v>18</v>
      </c>
      <c r="F43" s="25" t="s">
        <v>660</v>
      </c>
      <c r="G43" s="26" t="s">
        <v>658</v>
      </c>
      <c r="H43" s="48"/>
    </row>
    <row r="44" spans="1:9" ht="18" customHeight="1" x14ac:dyDescent="0.25">
      <c r="A44" s="45"/>
      <c r="B44" s="30" t="s">
        <v>15</v>
      </c>
      <c r="C44" s="12" t="s">
        <v>266</v>
      </c>
      <c r="D44" s="23"/>
      <c r="E44" s="38" t="s">
        <v>267</v>
      </c>
      <c r="F44" s="32">
        <v>95</v>
      </c>
      <c r="G44" s="79" t="str">
        <f>IF(D44="","",IF((D44*F44)&lt;0,"DNQ",D44*F44))</f>
        <v/>
      </c>
      <c r="H44" s="48"/>
    </row>
    <row r="45" spans="1:9" ht="18" customHeight="1" x14ac:dyDescent="0.25">
      <c r="A45" s="45"/>
      <c r="B45" s="30" t="s">
        <v>15</v>
      </c>
      <c r="C45" s="12" t="s">
        <v>268</v>
      </c>
      <c r="D45" s="23"/>
      <c r="E45" s="38" t="s">
        <v>269</v>
      </c>
      <c r="F45" s="32">
        <v>1000</v>
      </c>
      <c r="G45" s="79" t="str">
        <f t="shared" ref="G45:G55" si="2">IF(D45="","",IF((D45*F45)&lt;0,"DNQ",D45*F45))</f>
        <v/>
      </c>
      <c r="H45" s="48"/>
    </row>
    <row r="46" spans="1:9" ht="18" customHeight="1" x14ac:dyDescent="0.25">
      <c r="A46" s="45"/>
      <c r="B46" s="30" t="s">
        <v>15</v>
      </c>
      <c r="C46" s="12" t="s">
        <v>704</v>
      </c>
      <c r="D46" s="23"/>
      <c r="E46" s="38" t="s">
        <v>175</v>
      </c>
      <c r="F46" s="32">
        <v>0.5</v>
      </c>
      <c r="G46" s="79" t="str">
        <f>IF(D46="","",IF((D46*F46)&lt;0,"DNQ",D46*F46))</f>
        <v/>
      </c>
      <c r="H46" s="48"/>
    </row>
    <row r="47" spans="1:9" ht="18" customHeight="1" x14ac:dyDescent="0.25">
      <c r="A47" s="45"/>
      <c r="B47" s="30" t="s">
        <v>15</v>
      </c>
      <c r="C47" s="12" t="s">
        <v>525</v>
      </c>
      <c r="D47" s="23"/>
      <c r="E47" s="38" t="s">
        <v>70</v>
      </c>
      <c r="F47" s="32">
        <v>95</v>
      </c>
      <c r="G47" s="79" t="str">
        <f t="shared" ref="G47:G50" si="3">IF(D47="","",IF((D47*F47)&lt;0,"DNQ",D47*F47))</f>
        <v/>
      </c>
      <c r="H47" s="48"/>
    </row>
    <row r="48" spans="1:9" ht="18" customHeight="1" x14ac:dyDescent="0.25">
      <c r="A48" s="45"/>
      <c r="B48" s="30" t="s">
        <v>15</v>
      </c>
      <c r="C48" s="12" t="s">
        <v>526</v>
      </c>
      <c r="D48" s="23"/>
      <c r="E48" s="38" t="s">
        <v>70</v>
      </c>
      <c r="F48" s="32">
        <v>95</v>
      </c>
      <c r="G48" s="79" t="str">
        <f t="shared" si="3"/>
        <v/>
      </c>
      <c r="H48" s="48"/>
    </row>
    <row r="49" spans="1:8" ht="18" customHeight="1" x14ac:dyDescent="0.25">
      <c r="A49" s="45"/>
      <c r="B49" s="30" t="s">
        <v>15</v>
      </c>
      <c r="C49" s="12" t="s">
        <v>711</v>
      </c>
      <c r="D49" s="23"/>
      <c r="E49" s="38" t="s">
        <v>713</v>
      </c>
      <c r="F49" s="32">
        <v>27</v>
      </c>
      <c r="G49" s="79" t="str">
        <f t="shared" si="3"/>
        <v/>
      </c>
      <c r="H49" s="48"/>
    </row>
    <row r="50" spans="1:8" ht="18" customHeight="1" x14ac:dyDescent="0.25">
      <c r="A50" s="45"/>
      <c r="B50" s="30" t="s">
        <v>15</v>
      </c>
      <c r="C50" s="12" t="s">
        <v>712</v>
      </c>
      <c r="D50" s="23"/>
      <c r="E50" s="38" t="s">
        <v>713</v>
      </c>
      <c r="F50" s="32">
        <v>54</v>
      </c>
      <c r="G50" s="79" t="str">
        <f t="shared" si="3"/>
        <v/>
      </c>
      <c r="H50" s="48"/>
    </row>
    <row r="51" spans="1:8" ht="18" customHeight="1" x14ac:dyDescent="0.25">
      <c r="A51" s="45"/>
      <c r="B51" s="30" t="s">
        <v>60</v>
      </c>
      <c r="C51" s="12" t="s">
        <v>270</v>
      </c>
      <c r="D51" s="23"/>
      <c r="E51" s="38" t="s">
        <v>269</v>
      </c>
      <c r="F51" s="32">
        <v>1000</v>
      </c>
      <c r="G51" s="79" t="str">
        <f>IF(D51="","",IF((D51*F51)&lt;0,"DNQ",D51*F51))</f>
        <v/>
      </c>
      <c r="H51" s="48"/>
    </row>
    <row r="52" spans="1:8" ht="18" customHeight="1" x14ac:dyDescent="0.25">
      <c r="A52" s="45"/>
      <c r="B52" s="30" t="s">
        <v>60</v>
      </c>
      <c r="C52" s="12" t="s">
        <v>271</v>
      </c>
      <c r="D52" s="23"/>
      <c r="E52" s="38" t="s">
        <v>272</v>
      </c>
      <c r="F52" s="32">
        <v>0.01</v>
      </c>
      <c r="G52" s="79" t="str">
        <f t="shared" si="2"/>
        <v/>
      </c>
      <c r="H52" s="48"/>
    </row>
    <row r="53" spans="1:8" ht="18" customHeight="1" x14ac:dyDescent="0.25">
      <c r="A53" s="45"/>
      <c r="B53" s="30" t="s">
        <v>60</v>
      </c>
      <c r="C53" s="12" t="s">
        <v>273</v>
      </c>
      <c r="D53" s="23"/>
      <c r="E53" s="38" t="s">
        <v>274</v>
      </c>
      <c r="F53" s="32">
        <v>50</v>
      </c>
      <c r="G53" s="79" t="str">
        <f t="shared" si="2"/>
        <v/>
      </c>
      <c r="H53" s="48"/>
    </row>
    <row r="54" spans="1:8" ht="18" customHeight="1" x14ac:dyDescent="0.25">
      <c r="A54" s="45"/>
      <c r="B54" s="30" t="s">
        <v>60</v>
      </c>
      <c r="C54" s="12" t="s">
        <v>275</v>
      </c>
      <c r="D54" s="23"/>
      <c r="E54" s="38" t="s">
        <v>91</v>
      </c>
      <c r="F54" s="32">
        <v>0.14000000000000001</v>
      </c>
      <c r="G54" s="79" t="str">
        <f t="shared" si="2"/>
        <v/>
      </c>
      <c r="H54" s="48"/>
    </row>
    <row r="55" spans="1:8" ht="18" customHeight="1" thickBot="1" x14ac:dyDescent="0.3">
      <c r="A55" s="45"/>
      <c r="B55" s="31" t="s">
        <v>60</v>
      </c>
      <c r="C55" s="13" t="s">
        <v>276</v>
      </c>
      <c r="D55" s="24"/>
      <c r="E55" s="39" t="s">
        <v>91</v>
      </c>
      <c r="F55" s="33">
        <v>0.08</v>
      </c>
      <c r="G55" s="81" t="str">
        <f t="shared" si="2"/>
        <v/>
      </c>
      <c r="H55" s="48"/>
    </row>
    <row r="56" spans="1:8" ht="18" customHeight="1" thickBot="1" x14ac:dyDescent="0.3">
      <c r="A56" s="45"/>
      <c r="C56" s="14"/>
      <c r="D56" s="22"/>
      <c r="E56" s="22"/>
      <c r="F56" s="11"/>
      <c r="G56" s="82">
        <f>SUM(G44:G55)</f>
        <v>0</v>
      </c>
      <c r="H56" s="48"/>
    </row>
    <row r="57" spans="1:8" ht="15.75" thickBot="1" x14ac:dyDescent="0.3">
      <c r="A57" s="45"/>
      <c r="C57" s="14"/>
      <c r="D57" s="14"/>
      <c r="E57" s="22"/>
      <c r="F57" s="14"/>
      <c r="G57" s="49"/>
      <c r="H57" s="48"/>
    </row>
    <row r="58" spans="1:8" ht="29.25" x14ac:dyDescent="0.25">
      <c r="A58" s="45"/>
      <c r="B58" s="27" t="s">
        <v>11</v>
      </c>
      <c r="C58" s="6" t="s">
        <v>277</v>
      </c>
      <c r="D58" s="25" t="s">
        <v>17</v>
      </c>
      <c r="E58" s="25" t="s">
        <v>18</v>
      </c>
      <c r="F58" s="25" t="s">
        <v>660</v>
      </c>
      <c r="G58" s="26" t="s">
        <v>658</v>
      </c>
      <c r="H58" s="48"/>
    </row>
    <row r="59" spans="1:8" ht="18" customHeight="1" x14ac:dyDescent="0.25">
      <c r="A59" s="45"/>
      <c r="B59" s="30" t="s">
        <v>15</v>
      </c>
      <c r="C59" s="12" t="s">
        <v>735</v>
      </c>
      <c r="D59" s="23"/>
      <c r="E59" s="38" t="s">
        <v>739</v>
      </c>
      <c r="F59" s="32">
        <v>1500</v>
      </c>
      <c r="G59" s="79" t="str">
        <f>IF(D59="","",IF((D59*F59)&lt;0,"DNQ",D59*F59))</f>
        <v/>
      </c>
      <c r="H59" s="48"/>
    </row>
    <row r="60" spans="1:8" ht="18" customHeight="1" x14ac:dyDescent="0.25">
      <c r="A60" s="45"/>
      <c r="B60" s="30" t="s">
        <v>15</v>
      </c>
      <c r="C60" s="12" t="s">
        <v>733</v>
      </c>
      <c r="D60" s="23"/>
      <c r="E60" s="38" t="s">
        <v>739</v>
      </c>
      <c r="F60" s="32">
        <v>750</v>
      </c>
      <c r="G60" s="79" t="str">
        <f t="shared" ref="G60:G68" si="4">IF(D60="","",IF((D60*F60)&lt;0,"DNQ",D60*F60))</f>
        <v/>
      </c>
      <c r="H60" s="48"/>
    </row>
    <row r="61" spans="1:8" ht="18" customHeight="1" x14ac:dyDescent="0.25">
      <c r="A61" s="45"/>
      <c r="B61" s="30" t="s">
        <v>15</v>
      </c>
      <c r="C61" s="12" t="s">
        <v>708</v>
      </c>
      <c r="D61" s="23"/>
      <c r="E61" s="38" t="s">
        <v>278</v>
      </c>
      <c r="F61" s="32">
        <v>0.06</v>
      </c>
      <c r="G61" s="79" t="str">
        <f t="shared" si="4"/>
        <v/>
      </c>
      <c r="H61" s="48"/>
    </row>
    <row r="62" spans="1:8" ht="18" customHeight="1" x14ac:dyDescent="0.25">
      <c r="A62" s="45"/>
      <c r="B62" s="30" t="s">
        <v>15</v>
      </c>
      <c r="C62" s="12" t="s">
        <v>709</v>
      </c>
      <c r="D62" s="23"/>
      <c r="E62" s="38" t="s">
        <v>278</v>
      </c>
      <c r="F62" s="32">
        <v>7.0000000000000007E-2</v>
      </c>
      <c r="G62" s="79" t="str">
        <f t="shared" si="4"/>
        <v/>
      </c>
      <c r="H62" s="48"/>
    </row>
    <row r="63" spans="1:8" ht="18" customHeight="1" x14ac:dyDescent="0.25">
      <c r="A63" s="45"/>
      <c r="B63" s="30" t="s">
        <v>15</v>
      </c>
      <c r="C63" s="12" t="s">
        <v>710</v>
      </c>
      <c r="D63" s="23"/>
      <c r="E63" s="38" t="s">
        <v>278</v>
      </c>
      <c r="F63" s="32">
        <v>0.08</v>
      </c>
      <c r="G63" s="79" t="str">
        <f t="shared" si="4"/>
        <v/>
      </c>
      <c r="H63" s="48"/>
    </row>
    <row r="64" spans="1:8" ht="18" customHeight="1" x14ac:dyDescent="0.25">
      <c r="A64" s="45"/>
      <c r="B64" s="30" t="s">
        <v>60</v>
      </c>
      <c r="C64" s="12" t="s">
        <v>734</v>
      </c>
      <c r="D64" s="23"/>
      <c r="E64" s="38" t="s">
        <v>739</v>
      </c>
      <c r="F64" s="32">
        <v>1500</v>
      </c>
      <c r="G64" s="79" t="str">
        <f>IF(D64="","",IF((D64*F64)&lt;0,"DNQ",D64*F64))</f>
        <v/>
      </c>
      <c r="H64" s="48"/>
    </row>
    <row r="65" spans="1:8" ht="18" customHeight="1" x14ac:dyDescent="0.25">
      <c r="A65" s="45"/>
      <c r="B65" s="30" t="s">
        <v>60</v>
      </c>
      <c r="C65" s="12" t="s">
        <v>736</v>
      </c>
      <c r="D65" s="23"/>
      <c r="E65" s="38" t="s">
        <v>739</v>
      </c>
      <c r="F65" s="32">
        <v>750</v>
      </c>
      <c r="G65" s="79" t="str">
        <f>IF(D65="","",IF((D65*F65)&lt;0,"DNQ",D65*F65))</f>
        <v/>
      </c>
      <c r="H65" s="48"/>
    </row>
    <row r="66" spans="1:8" ht="18" customHeight="1" x14ac:dyDescent="0.25">
      <c r="A66" s="45"/>
      <c r="B66" s="30" t="s">
        <v>60</v>
      </c>
      <c r="C66" s="12" t="s">
        <v>705</v>
      </c>
      <c r="D66" s="23"/>
      <c r="E66" s="38" t="s">
        <v>279</v>
      </c>
      <c r="F66" s="32">
        <v>0.3</v>
      </c>
      <c r="G66" s="79" t="str">
        <f t="shared" si="4"/>
        <v/>
      </c>
      <c r="H66" s="48"/>
    </row>
    <row r="67" spans="1:8" ht="18" customHeight="1" x14ac:dyDescent="0.25">
      <c r="A67" s="45"/>
      <c r="B67" s="30" t="s">
        <v>60</v>
      </c>
      <c r="C67" s="12" t="s">
        <v>706</v>
      </c>
      <c r="D67" s="23"/>
      <c r="E67" s="38" t="s">
        <v>279</v>
      </c>
      <c r="F67" s="32">
        <v>0.35</v>
      </c>
      <c r="G67" s="79" t="str">
        <f t="shared" si="4"/>
        <v/>
      </c>
      <c r="H67" s="48"/>
    </row>
    <row r="68" spans="1:8" ht="18" customHeight="1" thickBot="1" x14ac:dyDescent="0.3">
      <c r="A68" s="45"/>
      <c r="B68" s="31" t="s">
        <v>60</v>
      </c>
      <c r="C68" s="13" t="s">
        <v>707</v>
      </c>
      <c r="D68" s="24"/>
      <c r="E68" s="39" t="s">
        <v>279</v>
      </c>
      <c r="F68" s="33">
        <v>0.4</v>
      </c>
      <c r="G68" s="81" t="str">
        <f t="shared" si="4"/>
        <v/>
      </c>
      <c r="H68" s="48"/>
    </row>
    <row r="69" spans="1:8" ht="18" customHeight="1" thickBot="1" x14ac:dyDescent="0.3">
      <c r="A69" s="45"/>
      <c r="C69" s="14"/>
      <c r="D69" s="22"/>
      <c r="E69" s="22"/>
      <c r="F69" s="11"/>
      <c r="G69" s="82">
        <f>SUM(G59:G68)</f>
        <v>0</v>
      </c>
      <c r="H69" s="48"/>
    </row>
    <row r="70" spans="1:8" ht="15.75" thickBot="1" x14ac:dyDescent="0.3">
      <c r="A70" s="45"/>
      <c r="C70" s="14"/>
      <c r="D70" s="14"/>
      <c r="E70" s="22"/>
      <c r="F70" s="14"/>
      <c r="G70" s="49"/>
      <c r="H70" s="48"/>
    </row>
    <row r="71" spans="1:8" ht="29.25" x14ac:dyDescent="0.25">
      <c r="A71" s="45"/>
      <c r="B71" s="27" t="s">
        <v>11</v>
      </c>
      <c r="C71" s="6" t="s">
        <v>280</v>
      </c>
      <c r="D71" s="25" t="s">
        <v>17</v>
      </c>
      <c r="E71" s="25" t="s">
        <v>18</v>
      </c>
      <c r="F71" s="25" t="s">
        <v>660</v>
      </c>
      <c r="G71" s="26" t="s">
        <v>658</v>
      </c>
      <c r="H71" s="48"/>
    </row>
    <row r="72" spans="1:8" ht="18" customHeight="1" x14ac:dyDescent="0.25">
      <c r="A72" s="45"/>
      <c r="B72" s="30" t="s">
        <v>15</v>
      </c>
      <c r="C72" s="12" t="s">
        <v>628</v>
      </c>
      <c r="D72" s="23"/>
      <c r="E72" s="38" t="s">
        <v>281</v>
      </c>
      <c r="F72" s="32">
        <v>89</v>
      </c>
      <c r="G72" s="79" t="str">
        <f>IF(D72="","",IF((D72*F72)&lt;0,"DNQ",D72*F72))</f>
        <v/>
      </c>
      <c r="H72" s="48"/>
    </row>
    <row r="73" spans="1:8" ht="18" customHeight="1" x14ac:dyDescent="0.25">
      <c r="A73" s="45"/>
      <c r="B73" s="30" t="s">
        <v>15</v>
      </c>
      <c r="C73" s="12" t="s">
        <v>629</v>
      </c>
      <c r="D73" s="23"/>
      <c r="E73" s="38" t="s">
        <v>281</v>
      </c>
      <c r="F73" s="32">
        <v>40</v>
      </c>
      <c r="G73" s="79" t="str">
        <f t="shared" ref="G73:G93" si="5">IF(D73="","",IF((D73*F73)&lt;0,"DNQ",D73*F73))</f>
        <v/>
      </c>
      <c r="H73" s="48"/>
    </row>
    <row r="74" spans="1:8" ht="18" customHeight="1" x14ac:dyDescent="0.25">
      <c r="A74" s="45"/>
      <c r="B74" s="30" t="s">
        <v>60</v>
      </c>
      <c r="C74" s="12" t="s">
        <v>282</v>
      </c>
      <c r="D74" s="23"/>
      <c r="E74" s="38" t="s">
        <v>281</v>
      </c>
      <c r="F74" s="32">
        <v>5</v>
      </c>
      <c r="G74" s="79" t="str">
        <f t="shared" si="5"/>
        <v/>
      </c>
      <c r="H74" s="48"/>
    </row>
    <row r="75" spans="1:8" ht="18" customHeight="1" x14ac:dyDescent="0.25">
      <c r="A75" s="45"/>
      <c r="B75" s="30" t="s">
        <v>60</v>
      </c>
      <c r="C75" s="12" t="s">
        <v>283</v>
      </c>
      <c r="D75" s="23"/>
      <c r="E75" s="38" t="s">
        <v>281</v>
      </c>
      <c r="F75" s="32">
        <v>10</v>
      </c>
      <c r="G75" s="79" t="str">
        <f t="shared" si="5"/>
        <v/>
      </c>
      <c r="H75" s="48"/>
    </row>
    <row r="76" spans="1:8" ht="18" customHeight="1" x14ac:dyDescent="0.25">
      <c r="A76" s="45"/>
      <c r="B76" s="30" t="s">
        <v>60</v>
      </c>
      <c r="C76" s="12" t="s">
        <v>284</v>
      </c>
      <c r="D76" s="23"/>
      <c r="E76" s="38" t="s">
        <v>285</v>
      </c>
      <c r="F76" s="32">
        <v>15</v>
      </c>
      <c r="G76" s="79" t="str">
        <f t="shared" si="5"/>
        <v/>
      </c>
      <c r="H76" s="48"/>
    </row>
    <row r="77" spans="1:8" ht="18" customHeight="1" x14ac:dyDescent="0.25">
      <c r="A77" s="45"/>
      <c r="B77" s="30" t="s">
        <v>60</v>
      </c>
      <c r="C77" s="12" t="s">
        <v>630</v>
      </c>
      <c r="D77" s="23"/>
      <c r="E77" s="38" t="s">
        <v>84</v>
      </c>
      <c r="F77" s="32">
        <v>1</v>
      </c>
      <c r="G77" s="79" t="str">
        <f t="shared" si="5"/>
        <v/>
      </c>
      <c r="H77" s="48"/>
    </row>
    <row r="78" spans="1:8" ht="18" customHeight="1" x14ac:dyDescent="0.25">
      <c r="A78" s="45"/>
      <c r="B78" s="30" t="s">
        <v>60</v>
      </c>
      <c r="C78" s="12" t="s">
        <v>631</v>
      </c>
      <c r="D78" s="23"/>
      <c r="E78" s="38" t="s">
        <v>84</v>
      </c>
      <c r="F78" s="32">
        <v>0.45</v>
      </c>
      <c r="G78" s="79" t="str">
        <f t="shared" si="5"/>
        <v/>
      </c>
      <c r="H78" s="48"/>
    </row>
    <row r="79" spans="1:8" ht="18" customHeight="1" x14ac:dyDescent="0.25">
      <c r="A79" s="45"/>
      <c r="B79" s="30" t="s">
        <v>60</v>
      </c>
      <c r="C79" s="12" t="s">
        <v>632</v>
      </c>
      <c r="D79" s="23"/>
      <c r="E79" s="38" t="s">
        <v>286</v>
      </c>
      <c r="F79" s="32">
        <v>65</v>
      </c>
      <c r="G79" s="79" t="str">
        <f t="shared" si="5"/>
        <v/>
      </c>
      <c r="H79" s="48"/>
    </row>
    <row r="80" spans="1:8" ht="18" customHeight="1" x14ac:dyDescent="0.25">
      <c r="A80" s="45"/>
      <c r="B80" s="30" t="s">
        <v>60</v>
      </c>
      <c r="C80" s="12" t="s">
        <v>633</v>
      </c>
      <c r="D80" s="23"/>
      <c r="E80" s="38" t="s">
        <v>286</v>
      </c>
      <c r="F80" s="32">
        <v>60</v>
      </c>
      <c r="G80" s="79" t="str">
        <f t="shared" si="5"/>
        <v/>
      </c>
      <c r="H80" s="48"/>
    </row>
    <row r="81" spans="1:8" ht="18" customHeight="1" x14ac:dyDescent="0.25">
      <c r="A81" s="45"/>
      <c r="B81" s="30" t="s">
        <v>60</v>
      </c>
      <c r="C81" s="12" t="s">
        <v>287</v>
      </c>
      <c r="D81" s="23"/>
      <c r="E81" s="38" t="s">
        <v>286</v>
      </c>
      <c r="F81" s="32">
        <v>125</v>
      </c>
      <c r="G81" s="79" t="str">
        <f t="shared" si="5"/>
        <v/>
      </c>
      <c r="H81" s="48"/>
    </row>
    <row r="82" spans="1:8" ht="18" customHeight="1" x14ac:dyDescent="0.25">
      <c r="A82" s="45"/>
      <c r="B82" s="30" t="s">
        <v>60</v>
      </c>
      <c r="C82" s="12" t="s">
        <v>634</v>
      </c>
      <c r="D82" s="23"/>
      <c r="E82" s="38" t="s">
        <v>84</v>
      </c>
      <c r="F82" s="32">
        <v>1</v>
      </c>
      <c r="G82" s="79" t="str">
        <f t="shared" si="5"/>
        <v/>
      </c>
      <c r="H82" s="48"/>
    </row>
    <row r="83" spans="1:8" ht="18" customHeight="1" x14ac:dyDescent="0.25">
      <c r="A83" s="45"/>
      <c r="B83" s="30" t="s">
        <v>60</v>
      </c>
      <c r="C83" s="12" t="s">
        <v>635</v>
      </c>
      <c r="D83" s="23"/>
      <c r="E83" s="38" t="s">
        <v>288</v>
      </c>
      <c r="F83" s="32">
        <v>2</v>
      </c>
      <c r="G83" s="79" t="str">
        <f t="shared" si="5"/>
        <v/>
      </c>
      <c r="H83" s="48"/>
    </row>
    <row r="84" spans="1:8" ht="18" customHeight="1" x14ac:dyDescent="0.25">
      <c r="A84" s="45"/>
      <c r="B84" s="30" t="s">
        <v>60</v>
      </c>
      <c r="C84" s="12" t="s">
        <v>636</v>
      </c>
      <c r="D84" s="23"/>
      <c r="E84" s="38" t="s">
        <v>289</v>
      </c>
      <c r="F84" s="32">
        <v>7</v>
      </c>
      <c r="G84" s="79" t="str">
        <f t="shared" si="5"/>
        <v/>
      </c>
      <c r="H84" s="48"/>
    </row>
    <row r="85" spans="1:8" ht="18" customHeight="1" x14ac:dyDescent="0.25">
      <c r="A85" s="45"/>
      <c r="B85" s="30" t="s">
        <v>60</v>
      </c>
      <c r="C85" s="12" t="s">
        <v>291</v>
      </c>
      <c r="D85" s="23"/>
      <c r="E85" s="38" t="s">
        <v>70</v>
      </c>
      <c r="F85" s="32">
        <v>50</v>
      </c>
      <c r="G85" s="79" t="str">
        <f t="shared" si="5"/>
        <v/>
      </c>
      <c r="H85" s="48"/>
    </row>
    <row r="86" spans="1:8" ht="18" customHeight="1" x14ac:dyDescent="0.25">
      <c r="A86" s="45"/>
      <c r="B86" s="30" t="s">
        <v>60</v>
      </c>
      <c r="C86" s="12" t="s">
        <v>292</v>
      </c>
      <c r="D86" s="23"/>
      <c r="E86" s="38" t="s">
        <v>70</v>
      </c>
      <c r="F86" s="32">
        <v>60</v>
      </c>
      <c r="G86" s="79" t="str">
        <f t="shared" si="5"/>
        <v/>
      </c>
      <c r="H86" s="48"/>
    </row>
    <row r="87" spans="1:8" ht="18" customHeight="1" x14ac:dyDescent="0.25">
      <c r="A87" s="45"/>
      <c r="B87" s="30" t="s">
        <v>60</v>
      </c>
      <c r="C87" s="12" t="s">
        <v>293</v>
      </c>
      <c r="D87" s="23"/>
      <c r="E87" s="38" t="s">
        <v>70</v>
      </c>
      <c r="F87" s="32">
        <v>80</v>
      </c>
      <c r="G87" s="79" t="str">
        <f t="shared" si="5"/>
        <v/>
      </c>
      <c r="H87" s="48"/>
    </row>
    <row r="88" spans="1:8" ht="18" customHeight="1" x14ac:dyDescent="0.25">
      <c r="A88" s="45"/>
      <c r="B88" s="30" t="s">
        <v>60</v>
      </c>
      <c r="C88" s="12" t="s">
        <v>294</v>
      </c>
      <c r="D88" s="23"/>
      <c r="E88" s="38" t="s">
        <v>70</v>
      </c>
      <c r="F88" s="32">
        <v>100</v>
      </c>
      <c r="G88" s="79" t="str">
        <f t="shared" si="5"/>
        <v/>
      </c>
      <c r="H88" s="48"/>
    </row>
    <row r="89" spans="1:8" ht="18" customHeight="1" x14ac:dyDescent="0.25">
      <c r="A89" s="45"/>
      <c r="B89" s="30" t="s">
        <v>60</v>
      </c>
      <c r="C89" s="12" t="s">
        <v>478</v>
      </c>
      <c r="D89" s="23"/>
      <c r="E89" s="38" t="s">
        <v>290</v>
      </c>
      <c r="F89" s="32">
        <v>20</v>
      </c>
      <c r="G89" s="79" t="str">
        <f t="shared" si="5"/>
        <v/>
      </c>
      <c r="H89" s="48"/>
    </row>
    <row r="90" spans="1:8" ht="18" customHeight="1" x14ac:dyDescent="0.25">
      <c r="A90" s="45"/>
      <c r="B90" s="30" t="s">
        <v>60</v>
      </c>
      <c r="C90" s="12" t="s">
        <v>479</v>
      </c>
      <c r="D90" s="23"/>
      <c r="E90" s="38" t="s">
        <v>290</v>
      </c>
      <c r="F90" s="32">
        <v>3.8</v>
      </c>
      <c r="G90" s="79" t="str">
        <f t="shared" si="5"/>
        <v/>
      </c>
      <c r="H90" s="48"/>
    </row>
    <row r="91" spans="1:8" ht="18" customHeight="1" x14ac:dyDescent="0.25">
      <c r="A91" s="45"/>
      <c r="B91" s="30" t="s">
        <v>60</v>
      </c>
      <c r="C91" s="12" t="s">
        <v>480</v>
      </c>
      <c r="D91" s="23"/>
      <c r="E91" s="38" t="s">
        <v>290</v>
      </c>
      <c r="F91" s="32">
        <v>2.7</v>
      </c>
      <c r="G91" s="79" t="str">
        <f t="shared" si="5"/>
        <v/>
      </c>
      <c r="H91" s="48"/>
    </row>
    <row r="92" spans="1:8" ht="18" customHeight="1" x14ac:dyDescent="0.25">
      <c r="A92" s="45"/>
      <c r="B92" s="30" t="s">
        <v>60</v>
      </c>
      <c r="C92" s="12" t="s">
        <v>481</v>
      </c>
      <c r="D92" s="23"/>
      <c r="E92" s="38" t="s">
        <v>290</v>
      </c>
      <c r="F92" s="32">
        <v>1.6</v>
      </c>
      <c r="G92" s="79" t="str">
        <f t="shared" si="5"/>
        <v/>
      </c>
      <c r="H92" s="48"/>
    </row>
    <row r="93" spans="1:8" ht="18" customHeight="1" thickBot="1" x14ac:dyDescent="0.3">
      <c r="A93" s="45"/>
      <c r="B93" s="31" t="s">
        <v>60</v>
      </c>
      <c r="C93" s="13" t="s">
        <v>482</v>
      </c>
      <c r="D93" s="24"/>
      <c r="E93" s="39" t="s">
        <v>290</v>
      </c>
      <c r="F93" s="33">
        <v>0.5</v>
      </c>
      <c r="G93" s="81" t="str">
        <f t="shared" si="5"/>
        <v/>
      </c>
      <c r="H93" s="48"/>
    </row>
    <row r="94" spans="1:8" ht="18" customHeight="1" thickBot="1" x14ac:dyDescent="0.3">
      <c r="A94" s="45"/>
      <c r="C94" s="14"/>
      <c r="D94" s="22"/>
      <c r="E94" s="22"/>
      <c r="F94" s="11"/>
      <c r="G94" s="82">
        <f>SUM(G72:G93)</f>
        <v>0</v>
      </c>
      <c r="H94" s="48"/>
    </row>
    <row r="95" spans="1:8" ht="15.75" thickBot="1" x14ac:dyDescent="0.3">
      <c r="A95" s="45"/>
      <c r="C95" s="14"/>
      <c r="D95" s="14"/>
      <c r="E95" s="22"/>
      <c r="F95" s="14"/>
      <c r="G95" s="49"/>
      <c r="H95" s="48"/>
    </row>
    <row r="96" spans="1:8" ht="29.25" x14ac:dyDescent="0.25">
      <c r="A96" s="45"/>
      <c r="B96" s="27" t="s">
        <v>11</v>
      </c>
      <c r="C96" s="6" t="s">
        <v>295</v>
      </c>
      <c r="D96" s="25" t="s">
        <v>17</v>
      </c>
      <c r="E96" s="25" t="s">
        <v>18</v>
      </c>
      <c r="F96" s="25" t="s">
        <v>660</v>
      </c>
      <c r="G96" s="26" t="s">
        <v>658</v>
      </c>
      <c r="H96" s="48"/>
    </row>
    <row r="97" spans="1:8" ht="18" customHeight="1" x14ac:dyDescent="0.25">
      <c r="A97" s="45"/>
      <c r="B97" s="30" t="s">
        <v>60</v>
      </c>
      <c r="C97" s="12" t="s">
        <v>637</v>
      </c>
      <c r="D97" s="23"/>
      <c r="E97" s="38" t="s">
        <v>167</v>
      </c>
      <c r="F97" s="32">
        <v>6</v>
      </c>
      <c r="G97" s="79" t="str">
        <f>IF(D97="","",IF((D97*F97)&lt;0,"DNQ",D97*F97))</f>
        <v/>
      </c>
      <c r="H97" s="48"/>
    </row>
    <row r="98" spans="1:8" ht="18" customHeight="1" x14ac:dyDescent="0.25">
      <c r="A98" s="45"/>
      <c r="B98" s="30" t="s">
        <v>60</v>
      </c>
      <c r="C98" s="12" t="s">
        <v>638</v>
      </c>
      <c r="D98" s="23"/>
      <c r="E98" s="38" t="s">
        <v>167</v>
      </c>
      <c r="F98" s="32">
        <v>2</v>
      </c>
      <c r="G98" s="79" t="str">
        <f t="shared" ref="G98:G109" si="6">IF(D98="","",IF((D98*F98)&lt;0,"DNQ",D98*F98))</f>
        <v/>
      </c>
      <c r="H98" s="48"/>
    </row>
    <row r="99" spans="1:8" ht="18" customHeight="1" x14ac:dyDescent="0.25">
      <c r="A99" s="45"/>
      <c r="B99" s="30" t="s">
        <v>60</v>
      </c>
      <c r="C99" s="12" t="s">
        <v>639</v>
      </c>
      <c r="D99" s="23"/>
      <c r="E99" s="38" t="s">
        <v>167</v>
      </c>
      <c r="F99" s="32">
        <v>1.5</v>
      </c>
      <c r="G99" s="79" t="str">
        <f t="shared" si="6"/>
        <v/>
      </c>
      <c r="H99" s="48"/>
    </row>
    <row r="100" spans="1:8" ht="18" customHeight="1" x14ac:dyDescent="0.25">
      <c r="A100" s="45"/>
      <c r="B100" s="30" t="s">
        <v>60</v>
      </c>
      <c r="C100" s="12" t="s">
        <v>640</v>
      </c>
      <c r="D100" s="23"/>
      <c r="E100" s="38" t="s">
        <v>167</v>
      </c>
      <c r="F100" s="32">
        <v>0.5</v>
      </c>
      <c r="G100" s="79" t="str">
        <f t="shared" si="6"/>
        <v/>
      </c>
      <c r="H100" s="48"/>
    </row>
    <row r="101" spans="1:8" ht="18" customHeight="1" x14ac:dyDescent="0.25">
      <c r="A101" s="45"/>
      <c r="B101" s="30" t="s">
        <v>60</v>
      </c>
      <c r="C101" s="12" t="s">
        <v>641</v>
      </c>
      <c r="D101" s="23"/>
      <c r="E101" s="38" t="s">
        <v>91</v>
      </c>
      <c r="F101" s="32">
        <v>0.05</v>
      </c>
      <c r="G101" s="79" t="str">
        <f t="shared" si="6"/>
        <v/>
      </c>
      <c r="H101" s="48"/>
    </row>
    <row r="102" spans="1:8" ht="18" customHeight="1" x14ac:dyDescent="0.25">
      <c r="A102" s="45"/>
      <c r="B102" s="30" t="s">
        <v>60</v>
      </c>
      <c r="C102" s="12" t="s">
        <v>642</v>
      </c>
      <c r="D102" s="23"/>
      <c r="E102" s="38" t="s">
        <v>91</v>
      </c>
      <c r="F102" s="32">
        <v>0.05</v>
      </c>
      <c r="G102" s="79" t="str">
        <f t="shared" si="6"/>
        <v/>
      </c>
      <c r="H102" s="48"/>
    </row>
    <row r="103" spans="1:8" ht="18" customHeight="1" x14ac:dyDescent="0.25">
      <c r="A103" s="45"/>
      <c r="B103" s="30" t="s">
        <v>60</v>
      </c>
      <c r="C103" s="12" t="s">
        <v>643</v>
      </c>
      <c r="D103" s="23"/>
      <c r="E103" s="38" t="s">
        <v>42</v>
      </c>
      <c r="F103" s="32">
        <v>160</v>
      </c>
      <c r="G103" s="79" t="str">
        <f t="shared" si="6"/>
        <v/>
      </c>
      <c r="H103" s="48"/>
    </row>
    <row r="104" spans="1:8" ht="18" customHeight="1" x14ac:dyDescent="0.25">
      <c r="A104" s="45"/>
      <c r="B104" s="30" t="s">
        <v>60</v>
      </c>
      <c r="C104" s="12" t="s">
        <v>644</v>
      </c>
      <c r="D104" s="23"/>
      <c r="E104" s="38" t="s">
        <v>42</v>
      </c>
      <c r="F104" s="32">
        <v>80</v>
      </c>
      <c r="G104" s="79" t="str">
        <f t="shared" si="6"/>
        <v/>
      </c>
      <c r="H104" s="48"/>
    </row>
    <row r="105" spans="1:8" ht="18" customHeight="1" x14ac:dyDescent="0.25">
      <c r="A105" s="45"/>
      <c r="B105" s="30" t="s">
        <v>60</v>
      </c>
      <c r="C105" s="12" t="s">
        <v>645</v>
      </c>
      <c r="D105" s="23"/>
      <c r="E105" s="38" t="s">
        <v>296</v>
      </c>
      <c r="F105" s="32">
        <v>100</v>
      </c>
      <c r="G105" s="79" t="str">
        <f t="shared" si="6"/>
        <v/>
      </c>
      <c r="H105" s="48"/>
    </row>
    <row r="106" spans="1:8" ht="18" customHeight="1" x14ac:dyDescent="0.25">
      <c r="A106" s="45"/>
      <c r="B106" s="30" t="s">
        <v>60</v>
      </c>
      <c r="C106" s="12" t="s">
        <v>297</v>
      </c>
      <c r="D106" s="23"/>
      <c r="E106" s="38" t="s">
        <v>80</v>
      </c>
      <c r="F106" s="32">
        <v>30</v>
      </c>
      <c r="G106" s="79" t="str">
        <f t="shared" si="6"/>
        <v/>
      </c>
      <c r="H106" s="48"/>
    </row>
    <row r="107" spans="1:8" ht="18" customHeight="1" x14ac:dyDescent="0.25">
      <c r="A107" s="45"/>
      <c r="B107" s="30" t="s">
        <v>60</v>
      </c>
      <c r="C107" s="12" t="s">
        <v>298</v>
      </c>
      <c r="D107" s="23"/>
      <c r="E107" s="38" t="s">
        <v>80</v>
      </c>
      <c r="F107" s="32">
        <v>45</v>
      </c>
      <c r="G107" s="79" t="str">
        <f t="shared" si="6"/>
        <v/>
      </c>
      <c r="H107" s="48"/>
    </row>
    <row r="108" spans="1:8" ht="18" customHeight="1" x14ac:dyDescent="0.25">
      <c r="A108" s="45"/>
      <c r="B108" s="30" t="s">
        <v>60</v>
      </c>
      <c r="C108" s="12" t="s">
        <v>299</v>
      </c>
      <c r="D108" s="23"/>
      <c r="E108" s="38" t="s">
        <v>300</v>
      </c>
      <c r="F108" s="32">
        <v>200</v>
      </c>
      <c r="G108" s="79" t="str">
        <f t="shared" si="6"/>
        <v/>
      </c>
      <c r="H108" s="48"/>
    </row>
    <row r="109" spans="1:8" ht="18" customHeight="1" thickBot="1" x14ac:dyDescent="0.3">
      <c r="A109" s="45"/>
      <c r="B109" s="31" t="s">
        <v>60</v>
      </c>
      <c r="C109" s="13" t="s">
        <v>301</v>
      </c>
      <c r="D109" s="24"/>
      <c r="E109" s="39" t="s">
        <v>91</v>
      </c>
      <c r="F109" s="33">
        <v>0.35</v>
      </c>
      <c r="G109" s="81" t="str">
        <f t="shared" si="6"/>
        <v/>
      </c>
      <c r="H109" s="48"/>
    </row>
    <row r="110" spans="1:8" ht="18" customHeight="1" thickBot="1" x14ac:dyDescent="0.3">
      <c r="A110" s="45"/>
      <c r="C110" s="14"/>
      <c r="D110" s="22"/>
      <c r="E110" s="22"/>
      <c r="F110" s="11"/>
      <c r="G110" s="82">
        <f>SUM(G97:G109)</f>
        <v>0</v>
      </c>
      <c r="H110" s="48"/>
    </row>
    <row r="111" spans="1:8" ht="15.75" thickBot="1" x14ac:dyDescent="0.3">
      <c r="A111" s="45"/>
      <c r="C111" s="14"/>
      <c r="D111" s="14"/>
      <c r="E111" s="22"/>
      <c r="F111" s="14"/>
      <c r="G111" s="49"/>
      <c r="H111" s="48"/>
    </row>
    <row r="112" spans="1:8" ht="29.25" x14ac:dyDescent="0.25">
      <c r="A112" s="45"/>
      <c r="B112" s="27" t="s">
        <v>11</v>
      </c>
      <c r="C112" s="6" t="s">
        <v>665</v>
      </c>
      <c r="D112" s="25" t="s">
        <v>17</v>
      </c>
      <c r="E112" s="25" t="s">
        <v>18</v>
      </c>
      <c r="F112" s="25" t="s">
        <v>660</v>
      </c>
      <c r="G112" s="26" t="s">
        <v>658</v>
      </c>
      <c r="H112" s="48"/>
    </row>
    <row r="113" spans="1:8" ht="18" customHeight="1" x14ac:dyDescent="0.25">
      <c r="A113" s="45"/>
      <c r="B113" s="30" t="s">
        <v>15</v>
      </c>
      <c r="C113" s="12" t="s">
        <v>646</v>
      </c>
      <c r="D113" s="23"/>
      <c r="E113" s="38" t="s">
        <v>286</v>
      </c>
      <c r="F113" s="32">
        <v>656</v>
      </c>
      <c r="G113" s="79" t="str">
        <f>IF(D113="","",IF((D113*F113)&lt;0,"DNQ",D113*F113))</f>
        <v/>
      </c>
      <c r="H113" s="48"/>
    </row>
    <row r="114" spans="1:8" ht="18" customHeight="1" x14ac:dyDescent="0.25">
      <c r="A114" s="45"/>
      <c r="B114" s="30" t="s">
        <v>15</v>
      </c>
      <c r="C114" s="12" t="s">
        <v>647</v>
      </c>
      <c r="D114" s="23"/>
      <c r="E114" s="38" t="s">
        <v>286</v>
      </c>
      <c r="F114" s="32">
        <v>38</v>
      </c>
      <c r="G114" s="79" t="str">
        <f t="shared" ref="G114:G144" si="7">IF(D114="","",IF((D114*F114)&lt;0,"DNQ",D114*F114))</f>
        <v/>
      </c>
      <c r="H114" s="48"/>
    </row>
    <row r="115" spans="1:8" ht="18" customHeight="1" x14ac:dyDescent="0.25">
      <c r="A115" s="45"/>
      <c r="B115" s="30" t="s">
        <v>15</v>
      </c>
      <c r="C115" s="12" t="s">
        <v>648</v>
      </c>
      <c r="D115" s="23"/>
      <c r="E115" s="38" t="s">
        <v>302</v>
      </c>
      <c r="F115" s="32">
        <v>58</v>
      </c>
      <c r="G115" s="79" t="str">
        <f t="shared" si="7"/>
        <v/>
      </c>
      <c r="H115" s="48"/>
    </row>
    <row r="116" spans="1:8" ht="18" customHeight="1" x14ac:dyDescent="0.25">
      <c r="A116" s="45"/>
      <c r="B116" s="30" t="s">
        <v>15</v>
      </c>
      <c r="C116" s="12" t="s">
        <v>649</v>
      </c>
      <c r="D116" s="23"/>
      <c r="E116" s="38" t="s">
        <v>91</v>
      </c>
      <c r="F116" s="32">
        <v>109</v>
      </c>
      <c r="G116" s="79" t="str">
        <f t="shared" si="7"/>
        <v/>
      </c>
      <c r="H116" s="48"/>
    </row>
    <row r="117" spans="1:8" ht="18" customHeight="1" x14ac:dyDescent="0.25">
      <c r="A117" s="45"/>
      <c r="B117" s="30" t="s">
        <v>15</v>
      </c>
      <c r="C117" s="12" t="s">
        <v>650</v>
      </c>
      <c r="D117" s="23"/>
      <c r="E117" s="38" t="s">
        <v>91</v>
      </c>
      <c r="F117" s="32">
        <v>54</v>
      </c>
      <c r="G117" s="79" t="str">
        <f t="shared" si="7"/>
        <v/>
      </c>
      <c r="H117" s="48"/>
    </row>
    <row r="118" spans="1:8" ht="18" customHeight="1" x14ac:dyDescent="0.25">
      <c r="A118" s="45"/>
      <c r="B118" s="30" t="s">
        <v>15</v>
      </c>
      <c r="C118" s="12" t="s">
        <v>457</v>
      </c>
      <c r="D118" s="103"/>
      <c r="E118" s="38" t="s">
        <v>91</v>
      </c>
      <c r="F118" s="32">
        <v>11.5</v>
      </c>
      <c r="G118" s="79" t="str">
        <f t="shared" si="7"/>
        <v/>
      </c>
      <c r="H118" s="48"/>
    </row>
    <row r="119" spans="1:8" ht="18" customHeight="1" x14ac:dyDescent="0.25">
      <c r="A119" s="45"/>
      <c r="B119" s="30" t="s">
        <v>15</v>
      </c>
      <c r="C119" s="12" t="s">
        <v>514</v>
      </c>
      <c r="D119" s="103"/>
      <c r="E119" s="38" t="s">
        <v>290</v>
      </c>
      <c r="F119" s="32">
        <v>80</v>
      </c>
      <c r="G119" s="79" t="str">
        <f t="shared" si="7"/>
        <v/>
      </c>
      <c r="H119" s="48"/>
    </row>
    <row r="120" spans="1:8" ht="18" customHeight="1" x14ac:dyDescent="0.25">
      <c r="A120" s="45"/>
      <c r="B120" s="30" t="s">
        <v>15</v>
      </c>
      <c r="C120" s="12" t="s">
        <v>515</v>
      </c>
      <c r="D120" s="103"/>
      <c r="E120" s="38" t="s">
        <v>290</v>
      </c>
      <c r="F120" s="32">
        <v>16</v>
      </c>
      <c r="G120" s="79" t="str">
        <f t="shared" si="7"/>
        <v/>
      </c>
      <c r="H120" s="48"/>
    </row>
    <row r="121" spans="1:8" ht="18" customHeight="1" x14ac:dyDescent="0.25">
      <c r="A121" s="45"/>
      <c r="B121" s="30" t="s">
        <v>15</v>
      </c>
      <c r="C121" s="12" t="s">
        <v>516</v>
      </c>
      <c r="D121" s="103"/>
      <c r="E121" s="38" t="s">
        <v>290</v>
      </c>
      <c r="F121" s="32">
        <v>11</v>
      </c>
      <c r="G121" s="79" t="str">
        <f t="shared" si="7"/>
        <v/>
      </c>
      <c r="H121" s="48"/>
    </row>
    <row r="122" spans="1:8" ht="18" customHeight="1" x14ac:dyDescent="0.25">
      <c r="A122" s="45"/>
      <c r="B122" s="30" t="s">
        <v>15</v>
      </c>
      <c r="C122" s="12" t="s">
        <v>517</v>
      </c>
      <c r="D122" s="103"/>
      <c r="E122" s="38" t="s">
        <v>290</v>
      </c>
      <c r="F122" s="32">
        <v>6</v>
      </c>
      <c r="G122" s="79" t="str">
        <f t="shared" si="7"/>
        <v/>
      </c>
      <c r="H122" s="48"/>
    </row>
    <row r="123" spans="1:8" ht="18" customHeight="1" x14ac:dyDescent="0.25">
      <c r="A123" s="45"/>
      <c r="B123" s="30" t="s">
        <v>15</v>
      </c>
      <c r="C123" s="12" t="s">
        <v>518</v>
      </c>
      <c r="D123" s="103"/>
      <c r="E123" s="38" t="s">
        <v>290</v>
      </c>
      <c r="F123" s="32">
        <v>1.8</v>
      </c>
      <c r="G123" s="79" t="str">
        <f t="shared" si="7"/>
        <v/>
      </c>
      <c r="H123" s="48"/>
    </row>
    <row r="124" spans="1:8" ht="18" customHeight="1" x14ac:dyDescent="0.25">
      <c r="A124" s="45"/>
      <c r="B124" s="30" t="s">
        <v>15</v>
      </c>
      <c r="C124" s="12" t="s">
        <v>519</v>
      </c>
      <c r="D124" s="103"/>
      <c r="E124" s="38" t="s">
        <v>286</v>
      </c>
      <c r="F124" s="32">
        <v>489</v>
      </c>
      <c r="G124" s="79" t="str">
        <f t="shared" si="7"/>
        <v/>
      </c>
      <c r="H124" s="48"/>
    </row>
    <row r="125" spans="1:8" ht="29.25" x14ac:dyDescent="0.25">
      <c r="A125" s="45"/>
      <c r="B125" s="105" t="s">
        <v>15</v>
      </c>
      <c r="C125" s="102" t="s">
        <v>530</v>
      </c>
      <c r="D125" s="103"/>
      <c r="E125" s="38" t="s">
        <v>527</v>
      </c>
      <c r="F125" s="109">
        <v>0.01</v>
      </c>
      <c r="G125" s="104" t="str">
        <f t="shared" si="7"/>
        <v/>
      </c>
      <c r="H125" s="48"/>
    </row>
    <row r="126" spans="1:8" ht="29.25" x14ac:dyDescent="0.25">
      <c r="A126" s="45"/>
      <c r="B126" s="105" t="s">
        <v>15</v>
      </c>
      <c r="C126" s="102" t="s">
        <v>531</v>
      </c>
      <c r="D126" s="103"/>
      <c r="E126" s="38" t="s">
        <v>527</v>
      </c>
      <c r="F126" s="109">
        <v>0.02</v>
      </c>
      <c r="G126" s="104" t="str">
        <f t="shared" si="7"/>
        <v/>
      </c>
      <c r="H126" s="48"/>
    </row>
    <row r="127" spans="1:8" ht="29.25" x14ac:dyDescent="0.25">
      <c r="A127" s="45"/>
      <c r="B127" s="105" t="s">
        <v>15</v>
      </c>
      <c r="C127" s="102" t="s">
        <v>532</v>
      </c>
      <c r="D127" s="103"/>
      <c r="E127" s="38" t="s">
        <v>528</v>
      </c>
      <c r="F127" s="109">
        <v>0.02</v>
      </c>
      <c r="G127" s="104" t="str">
        <f t="shared" si="7"/>
        <v/>
      </c>
      <c r="H127" s="48"/>
    </row>
    <row r="128" spans="1:8" ht="29.25" x14ac:dyDescent="0.25">
      <c r="A128" s="45"/>
      <c r="B128" s="105" t="s">
        <v>15</v>
      </c>
      <c r="C128" s="102" t="s">
        <v>533</v>
      </c>
      <c r="D128" s="23"/>
      <c r="E128" s="38" t="s">
        <v>528</v>
      </c>
      <c r="F128" s="109">
        <v>0.02</v>
      </c>
      <c r="G128" s="104" t="str">
        <f t="shared" si="7"/>
        <v/>
      </c>
      <c r="H128" s="48"/>
    </row>
    <row r="129" spans="1:8" ht="29.25" x14ac:dyDescent="0.25">
      <c r="A129" s="45"/>
      <c r="B129" s="105" t="s">
        <v>15</v>
      </c>
      <c r="C129" s="102" t="s">
        <v>534</v>
      </c>
      <c r="D129" s="23"/>
      <c r="E129" s="38" t="s">
        <v>528</v>
      </c>
      <c r="F129" s="109">
        <v>0.03</v>
      </c>
      <c r="G129" s="104" t="str">
        <f t="shared" si="7"/>
        <v/>
      </c>
      <c r="H129" s="48"/>
    </row>
    <row r="130" spans="1:8" ht="29.25" x14ac:dyDescent="0.25">
      <c r="A130" s="45"/>
      <c r="B130" s="105" t="s">
        <v>15</v>
      </c>
      <c r="C130" s="102" t="s">
        <v>535</v>
      </c>
      <c r="D130" s="23"/>
      <c r="E130" s="38" t="s">
        <v>528</v>
      </c>
      <c r="F130" s="109">
        <v>0.03</v>
      </c>
      <c r="G130" s="104" t="str">
        <f t="shared" si="7"/>
        <v/>
      </c>
      <c r="H130" s="48"/>
    </row>
    <row r="131" spans="1:8" ht="18" customHeight="1" x14ac:dyDescent="0.25">
      <c r="A131" s="45"/>
      <c r="B131" s="30" t="s">
        <v>15</v>
      </c>
      <c r="C131" s="12" t="s">
        <v>536</v>
      </c>
      <c r="D131" s="23"/>
      <c r="E131" s="38" t="s">
        <v>529</v>
      </c>
      <c r="F131" s="32">
        <v>0.11</v>
      </c>
      <c r="G131" s="79" t="str">
        <f t="shared" si="7"/>
        <v/>
      </c>
      <c r="H131" s="48"/>
    </row>
    <row r="132" spans="1:8" ht="18" customHeight="1" x14ac:dyDescent="0.25">
      <c r="A132" s="45"/>
      <c r="B132" s="30" t="s">
        <v>15</v>
      </c>
      <c r="C132" s="12" t="s">
        <v>537</v>
      </c>
      <c r="D132" s="23"/>
      <c r="E132" s="38" t="s">
        <v>529</v>
      </c>
      <c r="F132" s="32">
        <v>0.18</v>
      </c>
      <c r="G132" s="79" t="str">
        <f t="shared" si="7"/>
        <v/>
      </c>
      <c r="H132" s="48"/>
    </row>
    <row r="133" spans="1:8" ht="18" customHeight="1" x14ac:dyDescent="0.25">
      <c r="A133" s="45"/>
      <c r="B133" s="30" t="s">
        <v>15</v>
      </c>
      <c r="C133" s="12" t="s">
        <v>538</v>
      </c>
      <c r="D133" s="23"/>
      <c r="E133" s="38" t="s">
        <v>529</v>
      </c>
      <c r="F133" s="32">
        <v>0.4</v>
      </c>
      <c r="G133" s="79" t="str">
        <f t="shared" si="7"/>
        <v/>
      </c>
      <c r="H133" s="48"/>
    </row>
    <row r="134" spans="1:8" ht="18" customHeight="1" x14ac:dyDescent="0.25">
      <c r="A134" s="45"/>
      <c r="B134" s="30" t="s">
        <v>15</v>
      </c>
      <c r="C134" s="12" t="s">
        <v>539</v>
      </c>
      <c r="D134" s="23"/>
      <c r="E134" s="38" t="s">
        <v>529</v>
      </c>
      <c r="F134" s="32">
        <v>0.43</v>
      </c>
      <c r="G134" s="79" t="str">
        <f t="shared" si="7"/>
        <v/>
      </c>
      <c r="H134" s="48"/>
    </row>
    <row r="135" spans="1:8" ht="18" customHeight="1" x14ac:dyDescent="0.25">
      <c r="A135" s="45"/>
      <c r="B135" s="30" t="s">
        <v>15</v>
      </c>
      <c r="C135" s="12" t="s">
        <v>540</v>
      </c>
      <c r="D135" s="23"/>
      <c r="E135" s="38" t="s">
        <v>529</v>
      </c>
      <c r="F135" s="32">
        <v>0.45</v>
      </c>
      <c r="G135" s="79" t="str">
        <f t="shared" si="7"/>
        <v/>
      </c>
      <c r="H135" s="48"/>
    </row>
    <row r="136" spans="1:8" ht="18" customHeight="1" x14ac:dyDescent="0.25">
      <c r="A136" s="45"/>
      <c r="B136" s="30" t="s">
        <v>15</v>
      </c>
      <c r="C136" s="12" t="s">
        <v>541</v>
      </c>
      <c r="D136" s="23"/>
      <c r="E136" s="38" t="s">
        <v>529</v>
      </c>
      <c r="F136" s="32">
        <v>0.59</v>
      </c>
      <c r="G136" s="79" t="str">
        <f t="shared" si="7"/>
        <v/>
      </c>
      <c r="H136" s="48"/>
    </row>
    <row r="137" spans="1:8" ht="18" customHeight="1" x14ac:dyDescent="0.25">
      <c r="A137" s="45"/>
      <c r="B137" s="30" t="s">
        <v>15</v>
      </c>
      <c r="C137" s="12" t="s">
        <v>714</v>
      </c>
      <c r="D137" s="23"/>
      <c r="E137" s="38" t="s">
        <v>303</v>
      </c>
      <c r="F137" s="32">
        <v>545</v>
      </c>
      <c r="G137" s="79" t="str">
        <f t="shared" si="7"/>
        <v/>
      </c>
      <c r="H137" s="48"/>
    </row>
    <row r="138" spans="1:8" ht="18" customHeight="1" x14ac:dyDescent="0.25">
      <c r="A138" s="45"/>
      <c r="B138" s="30" t="s">
        <v>15</v>
      </c>
      <c r="C138" s="12" t="s">
        <v>715</v>
      </c>
      <c r="D138" s="23"/>
      <c r="E138" s="38" t="s">
        <v>303</v>
      </c>
      <c r="F138" s="32">
        <v>647.5</v>
      </c>
      <c r="G138" s="79" t="str">
        <f t="shared" si="7"/>
        <v/>
      </c>
      <c r="H138" s="48"/>
    </row>
    <row r="139" spans="1:8" ht="18" customHeight="1" x14ac:dyDescent="0.25">
      <c r="A139" s="45"/>
      <c r="B139" s="30" t="s">
        <v>15</v>
      </c>
      <c r="C139" s="12" t="s">
        <v>716</v>
      </c>
      <c r="D139" s="23"/>
      <c r="E139" s="38" t="s">
        <v>303</v>
      </c>
      <c r="F139" s="32">
        <v>945</v>
      </c>
      <c r="G139" s="79" t="str">
        <f t="shared" si="7"/>
        <v/>
      </c>
      <c r="H139" s="48"/>
    </row>
    <row r="140" spans="1:8" ht="18" customHeight="1" x14ac:dyDescent="0.25">
      <c r="A140" s="45"/>
      <c r="B140" s="30" t="s">
        <v>15</v>
      </c>
      <c r="C140" s="12" t="s">
        <v>717</v>
      </c>
      <c r="D140" s="23"/>
      <c r="E140" s="38" t="s">
        <v>303</v>
      </c>
      <c r="F140" s="32">
        <v>847.5</v>
      </c>
      <c r="G140" s="79" t="str">
        <f t="shared" si="7"/>
        <v/>
      </c>
      <c r="H140" s="48"/>
    </row>
    <row r="141" spans="1:8" ht="18" customHeight="1" x14ac:dyDescent="0.25">
      <c r="A141" s="45"/>
      <c r="B141" s="30" t="s">
        <v>60</v>
      </c>
      <c r="C141" s="12" t="s">
        <v>718</v>
      </c>
      <c r="D141" s="23"/>
      <c r="E141" s="38" t="s">
        <v>303</v>
      </c>
      <c r="F141" s="32">
        <v>545</v>
      </c>
      <c r="G141" s="79" t="str">
        <f t="shared" si="7"/>
        <v/>
      </c>
      <c r="H141" s="48"/>
    </row>
    <row r="142" spans="1:8" ht="18" customHeight="1" x14ac:dyDescent="0.25">
      <c r="A142" s="45"/>
      <c r="B142" s="30" t="s">
        <v>60</v>
      </c>
      <c r="C142" s="12" t="s">
        <v>719</v>
      </c>
      <c r="D142" s="23"/>
      <c r="E142" s="38" t="s">
        <v>303</v>
      </c>
      <c r="F142" s="32">
        <v>647.5</v>
      </c>
      <c r="G142" s="79" t="str">
        <f t="shared" si="7"/>
        <v/>
      </c>
      <c r="H142" s="48"/>
    </row>
    <row r="143" spans="1:8" ht="18" customHeight="1" x14ac:dyDescent="0.25">
      <c r="A143" s="45"/>
      <c r="B143" s="30" t="s">
        <v>60</v>
      </c>
      <c r="C143" s="12" t="s">
        <v>720</v>
      </c>
      <c r="D143" s="23"/>
      <c r="E143" s="38" t="s">
        <v>303</v>
      </c>
      <c r="F143" s="32">
        <v>945</v>
      </c>
      <c r="G143" s="79" t="str">
        <f t="shared" si="7"/>
        <v/>
      </c>
      <c r="H143" s="48"/>
    </row>
    <row r="144" spans="1:8" ht="18" customHeight="1" thickBot="1" x14ac:dyDescent="0.3">
      <c r="A144" s="45"/>
      <c r="B144" s="31" t="s">
        <v>60</v>
      </c>
      <c r="C144" s="13" t="s">
        <v>721</v>
      </c>
      <c r="D144" s="24"/>
      <c r="E144" s="39" t="s">
        <v>303</v>
      </c>
      <c r="F144" s="33">
        <v>847.5</v>
      </c>
      <c r="G144" s="81" t="str">
        <f t="shared" si="7"/>
        <v/>
      </c>
      <c r="H144" s="48"/>
    </row>
    <row r="145" spans="1:8" ht="18" customHeight="1" thickBot="1" x14ac:dyDescent="0.3">
      <c r="A145" s="45"/>
      <c r="C145" s="14"/>
      <c r="D145" s="14"/>
      <c r="E145" s="22"/>
      <c r="F145" s="14"/>
      <c r="G145" s="82">
        <f>SUM(G113:G144)</f>
        <v>0</v>
      </c>
      <c r="H145" s="48"/>
    </row>
    <row r="146" spans="1:8" x14ac:dyDescent="0.25">
      <c r="A146" s="51"/>
      <c r="B146" s="52"/>
      <c r="C146" s="52"/>
      <c r="D146" s="52"/>
      <c r="E146" s="56"/>
      <c r="F146" s="52"/>
      <c r="G146" s="53"/>
      <c r="H146" s="54"/>
    </row>
  </sheetData>
  <sheetProtection sheet="1" objects="1" scenarios="1" selectLockedCells="1"/>
  <protectedRanges>
    <protectedRange sqref="D5:D32 D36:D40 D44:D55 D59:D68 D72:D93 D97:D109 D113:D144" name="Misc."/>
  </protectedRanges>
  <pageMargins left="0.7" right="0.7" top="0.75" bottom="0.75" header="0.3" footer="0.3"/>
  <pageSetup scale="32" orientation="portrait" horizontalDpi="1200" verticalDpi="120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40653C-E82B-43CF-896F-1CB7692CE167}">
  <dimension ref="A1:XFC9"/>
  <sheetViews>
    <sheetView zoomScaleNormal="100" workbookViewId="0">
      <pane ySplit="3" topLeftCell="A4" activePane="bottomLeft" state="frozen"/>
      <selection pane="bottomLeft" activeCell="C5" sqref="C5"/>
    </sheetView>
  </sheetViews>
  <sheetFormatPr defaultColWidth="0" defaultRowHeight="15" zeroHeight="1" x14ac:dyDescent="0.25"/>
  <cols>
    <col min="1" max="1" width="8.85546875" style="1" customWidth="1"/>
    <col min="2" max="2" width="113.42578125" style="1" bestFit="1" customWidth="1"/>
    <col min="3" max="3" width="17.140625" style="1" bestFit="1" customWidth="1"/>
    <col min="4" max="4" width="26.28515625" style="5" customWidth="1"/>
    <col min="5" max="5" width="20.7109375" style="1" customWidth="1"/>
    <col min="6" max="6" width="18.28515625" style="34" bestFit="1" customWidth="1"/>
    <col min="7" max="7" width="11" style="1" customWidth="1"/>
    <col min="8" max="8" width="13.85546875" style="1" hidden="1"/>
    <col min="9" max="16383" width="8.85546875" style="1" hidden="1"/>
    <col min="16384" max="16384" width="0.140625" style="1" customWidth="1"/>
  </cols>
  <sheetData>
    <row r="1" spans="1:8" ht="15.75" thickBot="1" x14ac:dyDescent="0.3">
      <c r="A1" s="41"/>
      <c r="B1" s="42"/>
      <c r="C1" s="42"/>
      <c r="D1" s="55"/>
      <c r="E1" s="42"/>
      <c r="F1" s="43"/>
      <c r="G1" s="44"/>
    </row>
    <row r="2" spans="1:8" ht="30" thickBot="1" x14ac:dyDescent="0.4">
      <c r="A2" s="45"/>
      <c r="B2" s="46" t="s">
        <v>664</v>
      </c>
      <c r="F2" s="83">
        <f>SUM(F5:F6)</f>
        <v>0</v>
      </c>
      <c r="G2" s="48"/>
    </row>
    <row r="3" spans="1:8" ht="15.75" thickBot="1" x14ac:dyDescent="0.3">
      <c r="A3" s="45"/>
      <c r="G3" s="48"/>
    </row>
    <row r="4" spans="1:8" ht="30" customHeight="1" x14ac:dyDescent="0.25">
      <c r="A4" s="45"/>
      <c r="B4" s="16" t="s">
        <v>455</v>
      </c>
      <c r="C4" s="6" t="s">
        <v>17</v>
      </c>
      <c r="D4" s="6" t="s">
        <v>18</v>
      </c>
      <c r="E4" s="25" t="s">
        <v>660</v>
      </c>
      <c r="F4" s="26" t="s">
        <v>658</v>
      </c>
      <c r="G4" s="48"/>
      <c r="H4" s="4"/>
    </row>
    <row r="5" spans="1:8" ht="18" customHeight="1" x14ac:dyDescent="0.25">
      <c r="A5" s="45"/>
      <c r="B5" s="17" t="s">
        <v>304</v>
      </c>
      <c r="C5" s="7"/>
      <c r="D5" s="20" t="s">
        <v>305</v>
      </c>
      <c r="E5" s="8">
        <v>0.08</v>
      </c>
      <c r="F5" s="79" t="str">
        <f>IF(C5="","",IF((C5*E5)&lt;0,"DNQ",C5*E5))</f>
        <v/>
      </c>
      <c r="G5" s="48"/>
      <c r="H5" s="4"/>
    </row>
    <row r="6" spans="1:8" ht="18" customHeight="1" thickBot="1" x14ac:dyDescent="0.3">
      <c r="A6" s="45"/>
      <c r="B6" s="18" t="s">
        <v>306</v>
      </c>
      <c r="C6" s="9"/>
      <c r="D6" s="21" t="s">
        <v>307</v>
      </c>
      <c r="E6" s="10">
        <v>3.5</v>
      </c>
      <c r="F6" s="81" t="str">
        <f>IF(C6="","",IF((C6*E6)&lt;0,"DNQ",C6*E6))</f>
        <v/>
      </c>
      <c r="G6" s="48"/>
      <c r="H6" s="4"/>
    </row>
    <row r="7" spans="1:8" x14ac:dyDescent="0.25">
      <c r="A7" s="45"/>
      <c r="B7" s="14"/>
      <c r="C7" s="14"/>
      <c r="D7" s="22"/>
      <c r="E7" s="14"/>
      <c r="F7" s="49"/>
      <c r="G7" s="48"/>
    </row>
    <row r="8" spans="1:8" x14ac:dyDescent="0.25">
      <c r="A8" s="45"/>
      <c r="B8" s="14"/>
      <c r="C8" s="14"/>
      <c r="D8" s="22"/>
      <c r="E8" s="14"/>
      <c r="F8" s="49"/>
      <c r="G8" s="48"/>
    </row>
    <row r="9" spans="1:8" x14ac:dyDescent="0.25">
      <c r="A9" s="51"/>
      <c r="B9" s="52"/>
      <c r="C9" s="52"/>
      <c r="D9" s="56"/>
      <c r="E9" s="52"/>
      <c r="F9" s="53"/>
      <c r="G9" s="54"/>
    </row>
  </sheetData>
  <sheetProtection sheet="1" objects="1" scenarios="1" selectLockedCells="1"/>
  <protectedRanges>
    <protectedRange sqref="C5:C6" name="Custom"/>
  </protectedRanges>
  <pageMargins left="0.7" right="0.7" top="0.75" bottom="0.75" header="0.3" footer="0.3"/>
  <pageSetup scale="41" orientation="portrait" horizontalDpi="1200" verticalDpi="12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361E22-2EF6-4373-9D29-8D817332B7AC}">
  <dimension ref="B2:D125"/>
  <sheetViews>
    <sheetView workbookViewId="0">
      <selection activeCell="J15" sqref="J15"/>
    </sheetView>
  </sheetViews>
  <sheetFormatPr defaultColWidth="8.85546875" defaultRowHeight="14.25" x14ac:dyDescent="0.2"/>
  <cols>
    <col min="1" max="1" width="8.85546875" style="90"/>
    <col min="2" max="2" width="95.42578125" style="90" bestFit="1" customWidth="1"/>
    <col min="3" max="3" width="10.28515625" style="106" bestFit="1" customWidth="1"/>
    <col min="4" max="4" width="10.42578125" style="90" bestFit="1" customWidth="1"/>
    <col min="5" max="16384" width="8.85546875" style="90"/>
  </cols>
  <sheetData>
    <row r="2" spans="2:4" ht="22.5" x14ac:dyDescent="0.3">
      <c r="B2" s="89" t="s">
        <v>308</v>
      </c>
    </row>
    <row r="5" spans="2:4" x14ac:dyDescent="0.2">
      <c r="B5" s="90" t="s">
        <v>309</v>
      </c>
      <c r="C5" s="106" t="s">
        <v>310</v>
      </c>
      <c r="D5" s="90" t="s">
        <v>311</v>
      </c>
    </row>
    <row r="6" spans="2:4" x14ac:dyDescent="0.2">
      <c r="B6" s="91"/>
      <c r="C6" s="107"/>
      <c r="D6" s="92"/>
    </row>
    <row r="7" spans="2:4" x14ac:dyDescent="0.2">
      <c r="B7" s="93" t="s">
        <v>464</v>
      </c>
      <c r="C7" s="106">
        <v>180</v>
      </c>
      <c r="D7" s="94"/>
    </row>
    <row r="8" spans="2:4" x14ac:dyDescent="0.2">
      <c r="B8" s="93" t="s">
        <v>465</v>
      </c>
      <c r="C8" s="106">
        <v>300</v>
      </c>
      <c r="D8" s="94"/>
    </row>
    <row r="9" spans="2:4" x14ac:dyDescent="0.2">
      <c r="B9" s="93" t="s">
        <v>466</v>
      </c>
      <c r="C9" s="106">
        <v>550</v>
      </c>
      <c r="D9" s="94"/>
    </row>
    <row r="10" spans="2:4" x14ac:dyDescent="0.2">
      <c r="B10" s="95" t="s">
        <v>467</v>
      </c>
      <c r="C10" s="108">
        <v>600</v>
      </c>
      <c r="D10" s="96"/>
    </row>
    <row r="11" spans="2:4" x14ac:dyDescent="0.2">
      <c r="B11" s="91"/>
      <c r="C11" s="107"/>
      <c r="D11" s="92"/>
    </row>
    <row r="12" spans="2:4" x14ac:dyDescent="0.2">
      <c r="B12" s="93" t="s">
        <v>312</v>
      </c>
      <c r="C12" s="106">
        <v>0.26</v>
      </c>
      <c r="D12" s="94"/>
    </row>
    <row r="13" spans="2:4" x14ac:dyDescent="0.2">
      <c r="B13" s="93" t="s">
        <v>313</v>
      </c>
      <c r="C13" s="106">
        <v>0.39</v>
      </c>
      <c r="D13" s="94"/>
    </row>
    <row r="14" spans="2:4" x14ac:dyDescent="0.2">
      <c r="B14" s="93" t="s">
        <v>314</v>
      </c>
      <c r="C14" s="106">
        <v>0.48</v>
      </c>
      <c r="D14" s="94"/>
    </row>
    <row r="15" spans="2:4" x14ac:dyDescent="0.2">
      <c r="B15" s="93" t="s">
        <v>315</v>
      </c>
      <c r="C15" s="106">
        <v>0.36</v>
      </c>
      <c r="D15" s="94"/>
    </row>
    <row r="16" spans="2:4" x14ac:dyDescent="0.2">
      <c r="B16" s="95" t="s">
        <v>316</v>
      </c>
      <c r="C16" s="108">
        <v>0.25</v>
      </c>
      <c r="D16" s="96"/>
    </row>
    <row r="17" spans="2:4" x14ac:dyDescent="0.2">
      <c r="B17" s="91"/>
      <c r="C17" s="107"/>
      <c r="D17" s="92"/>
    </row>
    <row r="18" spans="2:4" x14ac:dyDescent="0.2">
      <c r="B18" s="93" t="s">
        <v>317</v>
      </c>
      <c r="C18" s="106">
        <v>0.22</v>
      </c>
      <c r="D18" s="94"/>
    </row>
    <row r="19" spans="2:4" x14ac:dyDescent="0.2">
      <c r="B19" s="95" t="s">
        <v>318</v>
      </c>
      <c r="C19" s="108">
        <v>0.33</v>
      </c>
      <c r="D19" s="96"/>
    </row>
    <row r="20" spans="2:4" x14ac:dyDescent="0.2">
      <c r="B20" s="91"/>
      <c r="C20" s="107"/>
      <c r="D20" s="92"/>
    </row>
    <row r="21" spans="2:4" x14ac:dyDescent="0.2">
      <c r="B21" s="93" t="s">
        <v>458</v>
      </c>
      <c r="C21" s="106">
        <v>214</v>
      </c>
      <c r="D21" s="94"/>
    </row>
    <row r="22" spans="2:4" x14ac:dyDescent="0.2">
      <c r="B22" s="93" t="s">
        <v>459</v>
      </c>
      <c r="C22" s="106">
        <v>270</v>
      </c>
      <c r="D22" s="94"/>
    </row>
    <row r="23" spans="2:4" x14ac:dyDescent="0.2">
      <c r="B23" s="93" t="s">
        <v>460</v>
      </c>
      <c r="C23" s="106">
        <v>333</v>
      </c>
      <c r="D23" s="94"/>
    </row>
    <row r="24" spans="2:4" x14ac:dyDescent="0.2">
      <c r="B24" s="93" t="s">
        <v>461</v>
      </c>
      <c r="C24" s="106">
        <v>420</v>
      </c>
      <c r="D24" s="94"/>
    </row>
    <row r="25" spans="2:4" x14ac:dyDescent="0.2">
      <c r="B25" s="93" t="s">
        <v>462</v>
      </c>
      <c r="C25" s="106">
        <v>640</v>
      </c>
      <c r="D25" s="94"/>
    </row>
    <row r="26" spans="2:4" x14ac:dyDescent="0.2">
      <c r="B26" s="93" t="s">
        <v>463</v>
      </c>
      <c r="C26" s="106">
        <v>800</v>
      </c>
      <c r="D26" s="94"/>
    </row>
    <row r="27" spans="2:4" x14ac:dyDescent="0.2">
      <c r="B27" s="93" t="s">
        <v>677</v>
      </c>
      <c r="C27" s="106">
        <v>570</v>
      </c>
      <c r="D27" s="94"/>
    </row>
    <row r="28" spans="2:4" x14ac:dyDescent="0.2">
      <c r="B28" s="93" t="s">
        <v>678</v>
      </c>
      <c r="C28" s="106">
        <v>820</v>
      </c>
      <c r="D28" s="94"/>
    </row>
    <row r="29" spans="2:4" x14ac:dyDescent="0.2">
      <c r="B29" s="91"/>
      <c r="C29" s="107"/>
      <c r="D29" s="92"/>
    </row>
    <row r="30" spans="2:4" x14ac:dyDescent="0.2">
      <c r="B30" s="93" t="s">
        <v>319</v>
      </c>
      <c r="C30" s="106">
        <v>187</v>
      </c>
      <c r="D30" s="94">
        <v>0.21</v>
      </c>
    </row>
    <row r="31" spans="2:4" x14ac:dyDescent="0.2">
      <c r="B31" s="95" t="s">
        <v>320</v>
      </c>
      <c r="C31" s="108">
        <v>613</v>
      </c>
      <c r="D31" s="96">
        <v>0.3</v>
      </c>
    </row>
    <row r="32" spans="2:4" x14ac:dyDescent="0.2">
      <c r="B32" s="91"/>
      <c r="C32" s="107"/>
      <c r="D32" s="92"/>
    </row>
    <row r="33" spans="2:4" x14ac:dyDescent="0.2">
      <c r="B33" s="93" t="s">
        <v>321</v>
      </c>
      <c r="C33" s="106">
        <v>302</v>
      </c>
      <c r="D33" s="94">
        <v>0.4</v>
      </c>
    </row>
    <row r="34" spans="2:4" x14ac:dyDescent="0.2">
      <c r="B34" s="93" t="s">
        <v>322</v>
      </c>
      <c r="C34" s="106">
        <v>302</v>
      </c>
      <c r="D34" s="94">
        <v>0.05</v>
      </c>
    </row>
    <row r="35" spans="2:4" x14ac:dyDescent="0.2">
      <c r="B35" s="93" t="s">
        <v>323</v>
      </c>
      <c r="C35" s="106">
        <v>302</v>
      </c>
      <c r="D35" s="94">
        <v>0.5</v>
      </c>
    </row>
    <row r="36" spans="2:4" x14ac:dyDescent="0.2">
      <c r="B36" s="93" t="s">
        <v>324</v>
      </c>
      <c r="C36" s="106">
        <v>302</v>
      </c>
      <c r="D36" s="94">
        <v>30</v>
      </c>
    </row>
    <row r="37" spans="2:4" x14ac:dyDescent="0.2">
      <c r="B37" s="93" t="s">
        <v>325</v>
      </c>
      <c r="C37" s="106">
        <v>302</v>
      </c>
      <c r="D37" s="94">
        <v>20</v>
      </c>
    </row>
    <row r="38" spans="2:4" x14ac:dyDescent="0.2">
      <c r="B38" s="93" t="s">
        <v>326</v>
      </c>
      <c r="C38" s="106">
        <v>302</v>
      </c>
      <c r="D38" s="94">
        <v>0.7</v>
      </c>
    </row>
    <row r="39" spans="2:4" x14ac:dyDescent="0.2">
      <c r="B39" s="93" t="s">
        <v>327</v>
      </c>
      <c r="C39" s="106">
        <v>302</v>
      </c>
      <c r="D39" s="94">
        <v>30</v>
      </c>
    </row>
    <row r="40" spans="2:4" x14ac:dyDescent="0.2">
      <c r="B40" s="93" t="s">
        <v>328</v>
      </c>
      <c r="C40" s="106">
        <v>302</v>
      </c>
      <c r="D40" s="94">
        <v>0.3</v>
      </c>
    </row>
    <row r="41" spans="2:4" x14ac:dyDescent="0.2">
      <c r="B41" s="93" t="s">
        <v>329</v>
      </c>
      <c r="C41" s="106">
        <v>302</v>
      </c>
      <c r="D41" s="94">
        <v>0.2</v>
      </c>
    </row>
    <row r="42" spans="2:4" x14ac:dyDescent="0.2">
      <c r="B42" s="93" t="s">
        <v>330</v>
      </c>
      <c r="C42" s="106">
        <v>302</v>
      </c>
      <c r="D42" s="94">
        <v>1</v>
      </c>
    </row>
    <row r="43" spans="2:4" x14ac:dyDescent="0.2">
      <c r="B43" s="93" t="s">
        <v>331</v>
      </c>
      <c r="C43" s="106">
        <v>302</v>
      </c>
      <c r="D43" s="94">
        <v>1</v>
      </c>
    </row>
    <row r="44" spans="2:4" x14ac:dyDescent="0.2">
      <c r="B44" s="93" t="s">
        <v>332</v>
      </c>
      <c r="C44" s="106">
        <v>302</v>
      </c>
      <c r="D44" s="94">
        <v>0.13</v>
      </c>
    </row>
    <row r="45" spans="2:4" x14ac:dyDescent="0.2">
      <c r="B45" s="93" t="s">
        <v>333</v>
      </c>
      <c r="C45" s="106">
        <v>302</v>
      </c>
      <c r="D45" s="94">
        <v>1</v>
      </c>
    </row>
    <row r="46" spans="2:4" x14ac:dyDescent="0.2">
      <c r="B46" s="95" t="s">
        <v>476</v>
      </c>
      <c r="C46" s="106">
        <v>302</v>
      </c>
      <c r="D46" s="96">
        <v>0.2</v>
      </c>
    </row>
    <row r="47" spans="2:4" x14ac:dyDescent="0.2">
      <c r="B47" s="91"/>
      <c r="C47" s="107"/>
      <c r="D47" s="92"/>
    </row>
    <row r="48" spans="2:4" x14ac:dyDescent="0.2">
      <c r="B48" s="93" t="s">
        <v>334</v>
      </c>
      <c r="C48" s="106">
        <v>187</v>
      </c>
      <c r="D48" s="94">
        <v>0.8</v>
      </c>
    </row>
    <row r="49" spans="2:4" x14ac:dyDescent="0.2">
      <c r="B49" s="93" t="s">
        <v>335</v>
      </c>
      <c r="C49" s="106">
        <v>187</v>
      </c>
      <c r="D49" s="94">
        <v>1.01</v>
      </c>
    </row>
    <row r="50" spans="2:4" x14ac:dyDescent="0.2">
      <c r="B50" s="93" t="s">
        <v>336</v>
      </c>
      <c r="C50" s="106">
        <v>187</v>
      </c>
      <c r="D50" s="94">
        <v>1.01</v>
      </c>
    </row>
    <row r="51" spans="2:4" x14ac:dyDescent="0.2">
      <c r="B51" s="93" t="s">
        <v>337</v>
      </c>
      <c r="C51" s="106">
        <v>187</v>
      </c>
      <c r="D51" s="94">
        <v>1.01</v>
      </c>
    </row>
    <row r="52" spans="2:4" x14ac:dyDescent="0.2">
      <c r="B52" s="93" t="s">
        <v>338</v>
      </c>
      <c r="C52" s="106">
        <v>187</v>
      </c>
      <c r="D52" s="94">
        <v>0.9</v>
      </c>
    </row>
    <row r="53" spans="2:4" x14ac:dyDescent="0.2">
      <c r="B53" s="93" t="s">
        <v>339</v>
      </c>
      <c r="C53" s="106">
        <v>187</v>
      </c>
      <c r="D53" s="94">
        <v>0.95</v>
      </c>
    </row>
    <row r="54" spans="2:4" x14ac:dyDescent="0.2">
      <c r="B54" s="93" t="s">
        <v>340</v>
      </c>
      <c r="C54" s="106">
        <v>187</v>
      </c>
      <c r="D54" s="94">
        <v>0.56999999999999995</v>
      </c>
    </row>
    <row r="55" spans="2:4" x14ac:dyDescent="0.2">
      <c r="B55" s="93" t="s">
        <v>669</v>
      </c>
      <c r="C55" s="106">
        <v>187</v>
      </c>
      <c r="D55" s="94">
        <v>1.68</v>
      </c>
    </row>
    <row r="56" spans="2:4" x14ac:dyDescent="0.2">
      <c r="B56" s="93" t="s">
        <v>341</v>
      </c>
      <c r="C56" s="106">
        <v>187</v>
      </c>
      <c r="D56" s="94">
        <v>0.84</v>
      </c>
    </row>
    <row r="57" spans="2:4" x14ac:dyDescent="0.2">
      <c r="B57" s="93" t="s">
        <v>342</v>
      </c>
      <c r="C57" s="106">
        <v>187</v>
      </c>
      <c r="D57" s="94">
        <v>0.67100000000000004</v>
      </c>
    </row>
    <row r="58" spans="2:4" x14ac:dyDescent="0.2">
      <c r="B58" s="93" t="s">
        <v>343</v>
      </c>
      <c r="C58" s="106">
        <v>187</v>
      </c>
      <c r="D58" s="94">
        <v>0.94</v>
      </c>
    </row>
    <row r="59" spans="2:4" x14ac:dyDescent="0.2">
      <c r="B59" s="93" t="s">
        <v>344</v>
      </c>
      <c r="C59" s="106">
        <v>187</v>
      </c>
      <c r="D59" s="94">
        <v>0.9</v>
      </c>
    </row>
    <row r="60" spans="2:4" x14ac:dyDescent="0.2">
      <c r="B60" s="93" t="s">
        <v>345</v>
      </c>
      <c r="C60" s="106">
        <v>187</v>
      </c>
      <c r="D60" s="94">
        <v>1.05</v>
      </c>
    </row>
    <row r="61" spans="2:4" x14ac:dyDescent="0.2">
      <c r="B61" s="93" t="s">
        <v>346</v>
      </c>
      <c r="C61" s="106">
        <v>187</v>
      </c>
      <c r="D61" s="94">
        <v>0.87</v>
      </c>
    </row>
    <row r="62" spans="2:4" x14ac:dyDescent="0.2">
      <c r="B62" s="93" t="s">
        <v>670</v>
      </c>
      <c r="C62" s="106">
        <v>187</v>
      </c>
      <c r="D62" s="94">
        <v>1.43</v>
      </c>
    </row>
    <row r="63" spans="2:4" x14ac:dyDescent="0.2">
      <c r="B63" s="93" t="s">
        <v>671</v>
      </c>
      <c r="C63" s="106">
        <v>187</v>
      </c>
      <c r="D63" s="94">
        <v>1.81</v>
      </c>
    </row>
    <row r="64" spans="2:4" x14ac:dyDescent="0.2">
      <c r="B64" s="93" t="s">
        <v>347</v>
      </c>
      <c r="C64" s="106">
        <v>187</v>
      </c>
      <c r="D64" s="94">
        <v>1.19</v>
      </c>
    </row>
    <row r="65" spans="2:4" x14ac:dyDescent="0.2">
      <c r="B65" s="93" t="s">
        <v>348</v>
      </c>
      <c r="C65" s="106">
        <v>187</v>
      </c>
      <c r="D65" s="94">
        <v>1.17</v>
      </c>
    </row>
    <row r="66" spans="2:4" x14ac:dyDescent="0.2">
      <c r="B66" s="93" t="s">
        <v>349</v>
      </c>
      <c r="C66" s="106">
        <v>187</v>
      </c>
      <c r="D66" s="94">
        <v>0.76</v>
      </c>
    </row>
    <row r="67" spans="2:4" x14ac:dyDescent="0.2">
      <c r="B67" s="93" t="s">
        <v>350</v>
      </c>
      <c r="C67" s="106">
        <v>187</v>
      </c>
      <c r="D67" s="94">
        <v>0.51</v>
      </c>
    </row>
    <row r="68" spans="2:4" x14ac:dyDescent="0.2">
      <c r="B68" s="93" t="s">
        <v>351</v>
      </c>
      <c r="C68" s="106">
        <v>187</v>
      </c>
      <c r="D68" s="94">
        <v>1.02</v>
      </c>
    </row>
    <row r="69" spans="2:4" x14ac:dyDescent="0.2">
      <c r="B69" s="93" t="s">
        <v>352</v>
      </c>
      <c r="C69" s="106">
        <v>187</v>
      </c>
      <c r="D69" s="94">
        <v>0.82</v>
      </c>
    </row>
    <row r="70" spans="2:4" x14ac:dyDescent="0.2">
      <c r="B70" s="93" t="s">
        <v>672</v>
      </c>
      <c r="C70" s="106">
        <v>187</v>
      </c>
      <c r="D70" s="94">
        <v>2.17</v>
      </c>
    </row>
    <row r="71" spans="2:4" x14ac:dyDescent="0.2">
      <c r="B71" s="93" t="s">
        <v>353</v>
      </c>
      <c r="C71" s="106">
        <v>187</v>
      </c>
      <c r="D71" s="94">
        <v>0.81</v>
      </c>
    </row>
    <row r="72" spans="2:4" x14ac:dyDescent="0.2">
      <c r="B72" s="93" t="s">
        <v>354</v>
      </c>
      <c r="C72" s="106">
        <v>187</v>
      </c>
      <c r="D72" s="94">
        <v>1.39</v>
      </c>
    </row>
    <row r="73" spans="2:4" x14ac:dyDescent="0.2">
      <c r="B73" s="93" t="s">
        <v>673</v>
      </c>
      <c r="C73" s="106">
        <v>187</v>
      </c>
      <c r="D73" s="94">
        <v>1.34</v>
      </c>
    </row>
    <row r="74" spans="2:4" x14ac:dyDescent="0.2">
      <c r="B74" s="93" t="s">
        <v>355</v>
      </c>
      <c r="C74" s="106">
        <v>187</v>
      </c>
      <c r="D74" s="94">
        <v>0.87</v>
      </c>
    </row>
    <row r="75" spans="2:4" x14ac:dyDescent="0.2">
      <c r="B75" s="93" t="s">
        <v>356</v>
      </c>
      <c r="C75" s="106">
        <v>187</v>
      </c>
      <c r="D75" s="94">
        <v>0.87</v>
      </c>
    </row>
    <row r="76" spans="2:4" x14ac:dyDescent="0.2">
      <c r="B76" s="93" t="s">
        <v>357</v>
      </c>
      <c r="C76" s="106">
        <v>187</v>
      </c>
      <c r="D76" s="94">
        <v>1</v>
      </c>
    </row>
    <row r="77" spans="2:4" x14ac:dyDescent="0.2">
      <c r="B77" s="93" t="s">
        <v>358</v>
      </c>
      <c r="C77" s="106">
        <v>187</v>
      </c>
      <c r="D77" s="94">
        <v>1.26</v>
      </c>
    </row>
    <row r="78" spans="2:4" x14ac:dyDescent="0.2">
      <c r="B78" s="93" t="s">
        <v>359</v>
      </c>
      <c r="C78" s="106">
        <v>187</v>
      </c>
      <c r="D78" s="94">
        <v>0.87</v>
      </c>
    </row>
    <row r="79" spans="2:4" x14ac:dyDescent="0.2">
      <c r="B79" s="93" t="s">
        <v>360</v>
      </c>
      <c r="C79" s="106">
        <v>187</v>
      </c>
      <c r="D79" s="94">
        <v>0.91</v>
      </c>
    </row>
    <row r="80" spans="2:4" x14ac:dyDescent="0.2">
      <c r="B80" s="93" t="s">
        <v>361</v>
      </c>
      <c r="C80" s="106">
        <v>187</v>
      </c>
      <c r="D80" s="94">
        <v>0.89</v>
      </c>
    </row>
    <row r="81" spans="2:4" x14ac:dyDescent="0.2">
      <c r="B81" s="93" t="s">
        <v>362</v>
      </c>
      <c r="C81" s="106">
        <v>187</v>
      </c>
      <c r="D81" s="94">
        <v>0.7</v>
      </c>
    </row>
    <row r="82" spans="2:4" x14ac:dyDescent="0.2">
      <c r="B82" s="93" t="s">
        <v>363</v>
      </c>
      <c r="C82" s="106">
        <v>187</v>
      </c>
      <c r="D82" s="94">
        <v>0.66</v>
      </c>
    </row>
    <row r="83" spans="2:4" x14ac:dyDescent="0.2">
      <c r="B83" s="95" t="s">
        <v>364</v>
      </c>
      <c r="C83" s="106">
        <v>187</v>
      </c>
      <c r="D83" s="96">
        <v>1.19</v>
      </c>
    </row>
    <row r="84" spans="2:4" x14ac:dyDescent="0.2">
      <c r="B84" s="91"/>
      <c r="C84" s="107"/>
      <c r="D84" s="92"/>
    </row>
    <row r="85" spans="2:4" x14ac:dyDescent="0.2">
      <c r="B85" s="93" t="s">
        <v>365</v>
      </c>
      <c r="C85" s="106">
        <v>0.06</v>
      </c>
      <c r="D85" s="94"/>
    </row>
    <row r="86" spans="2:4" x14ac:dyDescent="0.2">
      <c r="B86" s="93" t="s">
        <v>366</v>
      </c>
      <c r="C86" s="106">
        <v>0.06</v>
      </c>
      <c r="D86" s="94"/>
    </row>
    <row r="87" spans="2:4" x14ac:dyDescent="0.2">
      <c r="B87" s="93" t="s">
        <v>367</v>
      </c>
      <c r="C87" s="106">
        <v>0.06</v>
      </c>
      <c r="D87" s="94"/>
    </row>
    <row r="88" spans="2:4" x14ac:dyDescent="0.2">
      <c r="B88" s="93" t="s">
        <v>368</v>
      </c>
      <c r="C88" s="106">
        <v>0.06</v>
      </c>
      <c r="D88" s="94"/>
    </row>
    <row r="89" spans="2:4" x14ac:dyDescent="0.2">
      <c r="B89" s="93" t="s">
        <v>369</v>
      </c>
      <c r="C89" s="106">
        <v>0.06</v>
      </c>
      <c r="D89" s="94"/>
    </row>
    <row r="90" spans="2:4" x14ac:dyDescent="0.2">
      <c r="B90" s="93" t="s">
        <v>370</v>
      </c>
      <c r="C90" s="106">
        <v>0.06</v>
      </c>
      <c r="D90" s="94"/>
    </row>
    <row r="91" spans="2:4" x14ac:dyDescent="0.2">
      <c r="B91" s="93" t="s">
        <v>371</v>
      </c>
      <c r="C91" s="106">
        <v>0.06</v>
      </c>
      <c r="D91" s="94"/>
    </row>
    <row r="92" spans="2:4" x14ac:dyDescent="0.2">
      <c r="B92" s="93" t="s">
        <v>372</v>
      </c>
      <c r="C92" s="106">
        <v>0.06</v>
      </c>
      <c r="D92" s="94"/>
    </row>
    <row r="93" spans="2:4" x14ac:dyDescent="0.2">
      <c r="B93" s="93" t="s">
        <v>373</v>
      </c>
      <c r="C93" s="106">
        <v>0.06</v>
      </c>
      <c r="D93" s="94"/>
    </row>
    <row r="94" spans="2:4" x14ac:dyDescent="0.2">
      <c r="B94" s="93" t="s">
        <v>374</v>
      </c>
      <c r="C94" s="106">
        <v>0.06</v>
      </c>
      <c r="D94" s="94"/>
    </row>
    <row r="95" spans="2:4" x14ac:dyDescent="0.2">
      <c r="B95" s="93" t="s">
        <v>375</v>
      </c>
      <c r="C95" s="106">
        <v>0.06</v>
      </c>
      <c r="D95" s="94"/>
    </row>
    <row r="96" spans="2:4" x14ac:dyDescent="0.2">
      <c r="B96" s="93" t="s">
        <v>376</v>
      </c>
      <c r="C96" s="106">
        <v>0.06</v>
      </c>
      <c r="D96" s="94"/>
    </row>
    <row r="97" spans="2:4" x14ac:dyDescent="0.2">
      <c r="B97" s="93" t="s">
        <v>377</v>
      </c>
      <c r="C97" s="106">
        <v>0.06</v>
      </c>
      <c r="D97" s="94"/>
    </row>
    <row r="98" spans="2:4" x14ac:dyDescent="0.2">
      <c r="B98" s="93" t="s">
        <v>378</v>
      </c>
      <c r="C98" s="106">
        <v>0.06</v>
      </c>
      <c r="D98" s="94"/>
    </row>
    <row r="99" spans="2:4" x14ac:dyDescent="0.2">
      <c r="B99" s="93" t="s">
        <v>379</v>
      </c>
      <c r="C99" s="106">
        <v>0.06</v>
      </c>
      <c r="D99" s="94"/>
    </row>
    <row r="100" spans="2:4" x14ac:dyDescent="0.2">
      <c r="B100" s="93" t="s">
        <v>380</v>
      </c>
      <c r="C100" s="106">
        <v>0.06</v>
      </c>
      <c r="D100" s="94"/>
    </row>
    <row r="101" spans="2:4" x14ac:dyDescent="0.2">
      <c r="B101" s="93" t="s">
        <v>381</v>
      </c>
      <c r="C101" s="106">
        <v>0.06</v>
      </c>
      <c r="D101" s="94"/>
    </row>
    <row r="102" spans="2:4" x14ac:dyDescent="0.2">
      <c r="B102" s="93" t="s">
        <v>382</v>
      </c>
      <c r="C102" s="106">
        <v>0.06</v>
      </c>
      <c r="D102" s="94"/>
    </row>
    <row r="103" spans="2:4" x14ac:dyDescent="0.2">
      <c r="B103" s="93" t="s">
        <v>383</v>
      </c>
      <c r="C103" s="106">
        <v>0.06</v>
      </c>
      <c r="D103" s="94"/>
    </row>
    <row r="104" spans="2:4" x14ac:dyDescent="0.2">
      <c r="B104" s="93" t="s">
        <v>384</v>
      </c>
      <c r="C104" s="106">
        <v>0.06</v>
      </c>
      <c r="D104" s="94"/>
    </row>
    <row r="105" spans="2:4" x14ac:dyDescent="0.2">
      <c r="B105" s="93" t="s">
        <v>385</v>
      </c>
      <c r="C105" s="106">
        <v>0.06</v>
      </c>
      <c r="D105" s="94"/>
    </row>
    <row r="106" spans="2:4" x14ac:dyDescent="0.2">
      <c r="B106" s="93" t="s">
        <v>386</v>
      </c>
      <c r="C106" s="106">
        <v>0.06</v>
      </c>
      <c r="D106" s="94"/>
    </row>
    <row r="107" spans="2:4" x14ac:dyDescent="0.2">
      <c r="B107" s="93" t="s">
        <v>387</v>
      </c>
      <c r="C107" s="106">
        <v>0.06</v>
      </c>
      <c r="D107" s="94"/>
    </row>
    <row r="108" spans="2:4" x14ac:dyDescent="0.2">
      <c r="B108" s="93" t="s">
        <v>388</v>
      </c>
      <c r="C108" s="106">
        <v>0.06</v>
      </c>
      <c r="D108" s="94"/>
    </row>
    <row r="109" spans="2:4" x14ac:dyDescent="0.2">
      <c r="B109" s="93" t="s">
        <v>389</v>
      </c>
      <c r="C109" s="106">
        <v>0.06</v>
      </c>
      <c r="D109" s="94"/>
    </row>
    <row r="110" spans="2:4" x14ac:dyDescent="0.2">
      <c r="B110" s="93" t="s">
        <v>390</v>
      </c>
      <c r="C110" s="106">
        <v>0.06</v>
      </c>
      <c r="D110" s="94"/>
    </row>
    <row r="111" spans="2:4" x14ac:dyDescent="0.2">
      <c r="B111" s="93" t="s">
        <v>391</v>
      </c>
      <c r="C111" s="106">
        <v>0.06</v>
      </c>
      <c r="D111" s="94"/>
    </row>
    <row r="112" spans="2:4" x14ac:dyDescent="0.2">
      <c r="B112" s="95" t="s">
        <v>392</v>
      </c>
      <c r="C112" s="106">
        <v>0.06</v>
      </c>
      <c r="D112" s="96"/>
    </row>
    <row r="113" spans="2:4" x14ac:dyDescent="0.2">
      <c r="B113" s="91"/>
      <c r="C113" s="107"/>
      <c r="D113" s="92"/>
    </row>
    <row r="114" spans="2:4" x14ac:dyDescent="0.2">
      <c r="B114" s="93" t="s">
        <v>690</v>
      </c>
      <c r="C114" s="106">
        <v>65</v>
      </c>
      <c r="D114" s="94">
        <v>1.5</v>
      </c>
    </row>
    <row r="115" spans="2:4" x14ac:dyDescent="0.2">
      <c r="B115" s="93" t="s">
        <v>393</v>
      </c>
      <c r="C115" s="106">
        <v>65</v>
      </c>
      <c r="D115" s="94">
        <v>2</v>
      </c>
    </row>
    <row r="116" spans="2:4" x14ac:dyDescent="0.2">
      <c r="B116" s="93" t="s">
        <v>394</v>
      </c>
      <c r="C116" s="106">
        <v>65</v>
      </c>
      <c r="D116" s="94">
        <v>3</v>
      </c>
    </row>
    <row r="117" spans="2:4" x14ac:dyDescent="0.2">
      <c r="B117" s="93" t="s">
        <v>395</v>
      </c>
      <c r="C117" s="106">
        <v>65</v>
      </c>
      <c r="D117" s="94">
        <v>5</v>
      </c>
    </row>
    <row r="118" spans="2:4" x14ac:dyDescent="0.2">
      <c r="B118" s="93" t="s">
        <v>396</v>
      </c>
      <c r="C118" s="106">
        <v>65</v>
      </c>
      <c r="D118" s="94">
        <v>7.5</v>
      </c>
    </row>
    <row r="119" spans="2:4" x14ac:dyDescent="0.2">
      <c r="B119" s="93" t="s">
        <v>397</v>
      </c>
      <c r="C119" s="106">
        <v>65</v>
      </c>
      <c r="D119" s="94">
        <v>10</v>
      </c>
    </row>
    <row r="120" spans="2:4" x14ac:dyDescent="0.2">
      <c r="B120" s="93" t="s">
        <v>398</v>
      </c>
      <c r="C120" s="106">
        <v>65</v>
      </c>
      <c r="D120" s="94">
        <v>15</v>
      </c>
    </row>
    <row r="121" spans="2:4" x14ac:dyDescent="0.2">
      <c r="B121" s="93" t="s">
        <v>399</v>
      </c>
      <c r="C121" s="106">
        <v>65</v>
      </c>
      <c r="D121" s="94">
        <v>20</v>
      </c>
    </row>
    <row r="122" spans="2:4" x14ac:dyDescent="0.2">
      <c r="B122" s="93" t="s">
        <v>400</v>
      </c>
      <c r="C122" s="106">
        <v>65</v>
      </c>
      <c r="D122" s="94">
        <v>25</v>
      </c>
    </row>
    <row r="123" spans="2:4" x14ac:dyDescent="0.2">
      <c r="B123" s="93" t="s">
        <v>401</v>
      </c>
      <c r="C123" s="106">
        <v>65</v>
      </c>
      <c r="D123" s="94">
        <v>30</v>
      </c>
    </row>
    <row r="124" spans="2:4" x14ac:dyDescent="0.2">
      <c r="B124" s="93" t="s">
        <v>402</v>
      </c>
      <c r="C124" s="106">
        <v>65</v>
      </c>
      <c r="D124" s="94">
        <v>40</v>
      </c>
    </row>
    <row r="125" spans="2:4" x14ac:dyDescent="0.2">
      <c r="B125" s="95" t="s">
        <v>403</v>
      </c>
      <c r="C125" s="108">
        <v>65</v>
      </c>
      <c r="D125" s="96">
        <v>50</v>
      </c>
    </row>
  </sheetData>
  <phoneticPr fontId="4" type="noConversion"/>
  <pageMargins left="0.7" right="0.7" top="0.75" bottom="0.75" header="0.3" footer="0.3"/>
  <pageSetup orientation="portrait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1</vt:i4>
      </vt:variant>
    </vt:vector>
  </HeadingPairs>
  <TitlesOfParts>
    <vt:vector size="9" baseType="lpstr">
      <vt:lpstr>Intro</vt:lpstr>
      <vt:lpstr>Summary</vt:lpstr>
      <vt:lpstr>Lighting</vt:lpstr>
      <vt:lpstr>HVAC</vt:lpstr>
      <vt:lpstr>Process</vt:lpstr>
      <vt:lpstr>Misc</vt:lpstr>
      <vt:lpstr>Custom</vt:lpstr>
      <vt:lpstr>drop downs</vt:lpstr>
      <vt:lpstr>Process!Print_Area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McIver, Jamie</dc:creator>
  <cp:keywords/>
  <dc:description/>
  <cp:lastModifiedBy>Anthony J Battaglia</cp:lastModifiedBy>
  <cp:revision/>
  <dcterms:created xsi:type="dcterms:W3CDTF">2022-04-25T10:09:20Z</dcterms:created>
  <dcterms:modified xsi:type="dcterms:W3CDTF">2024-07-10T17:37:27Z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22fbb032-08bf-4f1e-af46-2528cd3f96ca_Enabled">
    <vt:lpwstr>true</vt:lpwstr>
  </property>
  <property fmtid="{D5CDD505-2E9C-101B-9397-08002B2CF9AE}" pid="3" name="MSIP_Label_22fbb032-08bf-4f1e-af46-2528cd3f96ca_SetDate">
    <vt:lpwstr>2022-04-25T18:27:11Z</vt:lpwstr>
  </property>
  <property fmtid="{D5CDD505-2E9C-101B-9397-08002B2CF9AE}" pid="4" name="MSIP_Label_22fbb032-08bf-4f1e-af46-2528cd3f96ca_Method">
    <vt:lpwstr>Privileged</vt:lpwstr>
  </property>
  <property fmtid="{D5CDD505-2E9C-101B-9397-08002B2CF9AE}" pid="5" name="MSIP_Label_22fbb032-08bf-4f1e-af46-2528cd3f96ca_Name">
    <vt:lpwstr>22fbb032-08bf-4f1e-af46-2528cd3f96ca</vt:lpwstr>
  </property>
  <property fmtid="{D5CDD505-2E9C-101B-9397-08002B2CF9AE}" pid="6" name="MSIP_Label_22fbb032-08bf-4f1e-af46-2528cd3f96ca_SiteId">
    <vt:lpwstr>adf10e2b-b6e9-41d6-be2f-c12bb566019c</vt:lpwstr>
  </property>
  <property fmtid="{D5CDD505-2E9C-101B-9397-08002B2CF9AE}" pid="7" name="MSIP_Label_22fbb032-08bf-4f1e-af46-2528cd3f96ca_ActionId">
    <vt:lpwstr>a8d44ed6-4f23-49a7-8ea0-8abaa449187e</vt:lpwstr>
  </property>
  <property fmtid="{D5CDD505-2E9C-101B-9397-08002B2CF9AE}" pid="8" name="MSIP_Label_22fbb032-08bf-4f1e-af46-2528cd3f96ca_ContentBits">
    <vt:lpwstr>0</vt:lpwstr>
  </property>
  <property fmtid="{D5CDD505-2E9C-101B-9397-08002B2CF9AE}" pid="9" name="MSIP_Label_d5d47762-d1c3-476b-91fd-63cae19eaafb_Enabled">
    <vt:lpwstr>true</vt:lpwstr>
  </property>
  <property fmtid="{D5CDD505-2E9C-101B-9397-08002B2CF9AE}" pid="10" name="MSIP_Label_d5d47762-d1c3-476b-91fd-63cae19eaafb_SetDate">
    <vt:lpwstr>2024-07-10T17:36:59Z</vt:lpwstr>
  </property>
  <property fmtid="{D5CDD505-2E9C-101B-9397-08002B2CF9AE}" pid="11" name="MSIP_Label_d5d47762-d1c3-476b-91fd-63cae19eaafb_Method">
    <vt:lpwstr>Standard</vt:lpwstr>
  </property>
  <property fmtid="{D5CDD505-2E9C-101B-9397-08002B2CF9AE}" pid="12" name="MSIP_Label_d5d47762-d1c3-476b-91fd-63cae19eaafb_Name">
    <vt:lpwstr>d5d47762-d1c3-476b-91fd-63cae19eaafb</vt:lpwstr>
  </property>
  <property fmtid="{D5CDD505-2E9C-101B-9397-08002B2CF9AE}" pid="13" name="MSIP_Label_d5d47762-d1c3-476b-91fd-63cae19eaafb_SiteId">
    <vt:lpwstr>8e61d5fe-7749-4e76-88ee-6d8799ae8143</vt:lpwstr>
  </property>
  <property fmtid="{D5CDD505-2E9C-101B-9397-08002B2CF9AE}" pid="14" name="MSIP_Label_d5d47762-d1c3-476b-91fd-63cae19eaafb_ActionId">
    <vt:lpwstr>7420126d-8c3b-4677-8096-7d0cd766eae9</vt:lpwstr>
  </property>
  <property fmtid="{D5CDD505-2E9C-101B-9397-08002B2CF9AE}" pid="15" name="MSIP_Label_d5d47762-d1c3-476b-91fd-63cae19eaafb_ContentBits">
    <vt:lpwstr>0</vt:lpwstr>
  </property>
</Properties>
</file>